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DOM SLUŽIEB DÚBRAVKA MIB\06_VYKAZ\"/>
    </mc:Choice>
  </mc:AlternateContent>
  <xr:revisionPtr revIDLastSave="0" documentId="13_ncr:1_{E6CDB635-90E5-457E-BCC8-7EAC8AF9FA20}" xr6:coauthVersionLast="47" xr6:coauthVersionMax="47" xr10:uidLastSave="{00000000-0000-0000-0000-000000000000}"/>
  <bookViews>
    <workbookView xWindow="-120" yWindow="-120" windowWidth="38640" windowHeight="21240" activeTab="2" xr2:uid="{F83D1185-769E-4205-9D51-B96F81712CF0}"/>
  </bookViews>
  <sheets>
    <sheet name="rastliny" sheetId="3" r:id="rId1"/>
    <sheet name="skupiny" sheetId="4" r:id="rId2"/>
    <sheet name="materialy" sheetId="6" r:id="rId3"/>
  </sheets>
  <definedNames>
    <definedName name="_xlnm.Print_Area" localSheetId="2">materialy!$A$2:$E$44</definedName>
    <definedName name="_xlnm.Print_Area" localSheetId="0">rastliny!$A$2:$J$78</definedName>
  </definedNames>
  <calcPr calcId="191029"/>
</workbook>
</file>

<file path=xl/calcChain.xml><?xml version="1.0" encoding="utf-8"?>
<calcChain xmlns="http://schemas.openxmlformats.org/spreadsheetml/2006/main">
  <c r="J35" i="3" l="1"/>
  <c r="D28" i="3" l="1"/>
  <c r="K48" i="4"/>
  <c r="E47" i="4"/>
  <c r="E46" i="4"/>
  <c r="E45" i="4"/>
  <c r="E44" i="4"/>
  <c r="E43" i="4"/>
  <c r="E42" i="4"/>
  <c r="E41" i="4"/>
  <c r="K13" i="4"/>
  <c r="K26" i="4"/>
  <c r="E6" i="4"/>
  <c r="E5" i="4"/>
  <c r="E30" i="4"/>
  <c r="E31" i="4"/>
  <c r="E34" i="4"/>
  <c r="E32" i="4"/>
  <c r="E33" i="4"/>
  <c r="E35" i="4"/>
  <c r="E36" i="4"/>
  <c r="E25" i="4"/>
  <c r="E24" i="4"/>
  <c r="E23" i="4"/>
  <c r="E22" i="4"/>
  <c r="E21" i="4"/>
  <c r="E20" i="4"/>
  <c r="E19" i="4"/>
  <c r="E18" i="4"/>
  <c r="E12" i="4"/>
  <c r="E11" i="4"/>
  <c r="E8" i="4"/>
  <c r="E10" i="4"/>
  <c r="E9" i="4"/>
  <c r="E7" i="4"/>
  <c r="J4" i="4"/>
  <c r="J11" i="3"/>
  <c r="D12" i="3"/>
  <c r="J9" i="3"/>
  <c r="E48" i="4" l="1"/>
  <c r="E26" i="4"/>
  <c r="E37" i="4"/>
  <c r="K37" i="4"/>
  <c r="E13" i="4"/>
  <c r="D35" i="3"/>
  <c r="J18" i="3" l="1"/>
  <c r="J20" i="3"/>
  <c r="J25" i="3"/>
  <c r="J22" i="3"/>
  <c r="J26" i="3"/>
  <c r="J27" i="3"/>
  <c r="J16" i="3"/>
  <c r="J17" i="3"/>
  <c r="J21" i="3"/>
  <c r="J23" i="3"/>
  <c r="J19" i="3"/>
  <c r="J24" i="3"/>
  <c r="J4" i="3"/>
  <c r="J5" i="3" s="1"/>
  <c r="J40" i="3" s="1"/>
  <c r="J10" i="3"/>
  <c r="D5" i="3"/>
  <c r="J28" i="3" l="1"/>
  <c r="J41" i="3" s="1"/>
  <c r="J43" i="3" s="1"/>
  <c r="J12" i="3"/>
  <c r="J44" i="3" l="1"/>
  <c r="J45" i="3" s="1"/>
</calcChain>
</file>

<file path=xl/sharedStrings.xml><?xml version="1.0" encoding="utf-8"?>
<sst xmlns="http://schemas.openxmlformats.org/spreadsheetml/2006/main" count="350" uniqueCount="129">
  <si>
    <t>Latinský názov</t>
  </si>
  <si>
    <t>Slovenský názov</t>
  </si>
  <si>
    <t>Stĺpec3</t>
  </si>
  <si>
    <t>pozn.</t>
  </si>
  <si>
    <t xml:space="preserve"> </t>
  </si>
  <si>
    <t>ks/m2</t>
  </si>
  <si>
    <t>poznámky</t>
  </si>
  <si>
    <t>{</t>
  </si>
  <si>
    <t xml:space="preserve">   {</t>
  </si>
  <si>
    <t>6-7</t>
  </si>
  <si>
    <t>8-10</t>
  </si>
  <si>
    <t>Celková hodnota</t>
  </si>
  <si>
    <t xml:space="preserve">  </t>
  </si>
  <si>
    <t>Ks</t>
  </si>
  <si>
    <t>Dreviny</t>
  </si>
  <si>
    <t>Trvalky, kry</t>
  </si>
  <si>
    <t>Spolu</t>
  </si>
  <si>
    <t>DPH</t>
  </si>
  <si>
    <t>Spolu s DPH</t>
  </si>
  <si>
    <t xml:space="preserve">     </t>
  </si>
  <si>
    <t xml:space="preserve">   </t>
  </si>
  <si>
    <t xml:space="preserve">    </t>
  </si>
  <si>
    <t xml:space="preserve">       </t>
  </si>
  <si>
    <t>EUR Celkom</t>
  </si>
  <si>
    <t>Č.</t>
  </si>
  <si>
    <t xml:space="preserve">           </t>
  </si>
  <si>
    <t>7-9</t>
  </si>
  <si>
    <t>5-6</t>
  </si>
  <si>
    <t>7-8</t>
  </si>
  <si>
    <t>Položka</t>
  </si>
  <si>
    <t>6-8</t>
  </si>
  <si>
    <t>velkosť cm</t>
  </si>
  <si>
    <t>ks/
m2</t>
  </si>
  <si>
    <t>CIBUĽOVINY</t>
  </si>
  <si>
    <t>10</t>
  </si>
  <si>
    <t>3-4</t>
  </si>
  <si>
    <t>Veľkosť cm</t>
  </si>
  <si>
    <t>výsadba na jeseň</t>
  </si>
  <si>
    <t>CENA RASTLÍN</t>
  </si>
  <si>
    <t>Cibuľoviny</t>
  </si>
  <si>
    <t>DREVINY VEĽKÉ</t>
  </si>
  <si>
    <t>KRY</t>
  </si>
  <si>
    <t>TRVALKY A TRÁVY</t>
  </si>
  <si>
    <t>S1</t>
  </si>
  <si>
    <t>18-20</t>
  </si>
  <si>
    <t>Lonicera nitida</t>
  </si>
  <si>
    <t>Ligustrum vulgare Atrovirens</t>
  </si>
  <si>
    <t>Iris pseudacorus</t>
  </si>
  <si>
    <t>zóna A</t>
  </si>
  <si>
    <t>Oenothera biennis</t>
  </si>
  <si>
    <t>zóna B</t>
  </si>
  <si>
    <t>Thalictrum aquilegifolia</t>
  </si>
  <si>
    <t>5-7</t>
  </si>
  <si>
    <t>4-7</t>
  </si>
  <si>
    <t>Veronica longifolia</t>
  </si>
  <si>
    <t>Veronicastrum virginicum</t>
  </si>
  <si>
    <t>Echinacea pallida</t>
  </si>
  <si>
    <t>Echinacea purpurea</t>
  </si>
  <si>
    <t>Persicaria amplexicaulis</t>
  </si>
  <si>
    <t>zóna A-B</t>
  </si>
  <si>
    <t>Phlox divaricatus</t>
  </si>
  <si>
    <t>4-6</t>
  </si>
  <si>
    <t>Molinia caerula</t>
  </si>
  <si>
    <t>6-10</t>
  </si>
  <si>
    <t>Primula vulgaris</t>
  </si>
  <si>
    <t>Galanthus</t>
  </si>
  <si>
    <t>Eranthis hyemalis</t>
  </si>
  <si>
    <t>2-3</t>
  </si>
  <si>
    <t>Camassia cusickii</t>
  </si>
  <si>
    <t>ZÓNA A.1</t>
  </si>
  <si>
    <t>m2</t>
  </si>
  <si>
    <t>%</t>
  </si>
  <si>
    <t>Salix purpurea Nana</t>
  </si>
  <si>
    <t>SO 11 A</t>
  </si>
  <si>
    <t>SO 08 - zóna A</t>
  </si>
  <si>
    <t>-</t>
  </si>
  <si>
    <t>ZÓNA A.2</t>
  </si>
  <si>
    <t>ZÓNA B.1</t>
  </si>
  <si>
    <t>Phlox divaricata Blue Moon</t>
  </si>
  <si>
    <t>Persicaria bistorta Superba</t>
  </si>
  <si>
    <t>ZÓNA B.2</t>
  </si>
  <si>
    <t>200m2</t>
  </si>
  <si>
    <t>33m2</t>
  </si>
  <si>
    <t>25m2</t>
  </si>
  <si>
    <t>80m2</t>
  </si>
  <si>
    <t>61m2</t>
  </si>
  <si>
    <t>Jednotka</t>
  </si>
  <si>
    <t>Množstvo</t>
  </si>
  <si>
    <t>Stĺpec1</t>
  </si>
  <si>
    <t>Substrát záhradnícky</t>
  </si>
  <si>
    <t>Osivo trávnikové športové</t>
  </si>
  <si>
    <t>drenážne podložie dažďová záhrada</t>
  </si>
  <si>
    <t>VÝKAZ MATERIÁLOV SO 08</t>
  </si>
  <si>
    <t>Obrubník oceľový</t>
  </si>
  <si>
    <t>napr. profirim</t>
  </si>
  <si>
    <t>Kameň lomový - devínska žula</t>
  </si>
  <si>
    <t xml:space="preserve">Koly drevené brúsené, spojka, páska páska </t>
  </si>
  <si>
    <t>Kôra mulčovacia, fr. 0-60mm, bal 70l</t>
  </si>
  <si>
    <t>Kamenivo riečne , fr. 8-16mm</t>
  </si>
  <si>
    <t>mulč dažďová záhrada</t>
  </si>
  <si>
    <t>3 koly / strom, výška kolu min. 200cm</t>
  </si>
  <si>
    <t>Tilia cordata Greenspire, vysokokmeň</t>
  </si>
  <si>
    <t>Geotextília, 300g/m2</t>
  </si>
  <si>
    <t>*1,3</t>
  </si>
  <si>
    <t>Štrkodrva fr. 32-64mm</t>
  </si>
  <si>
    <t>kg</t>
  </si>
  <si>
    <t>ks</t>
  </si>
  <si>
    <t>t</t>
  </si>
  <si>
    <t>bm</t>
  </si>
  <si>
    <t>VÝKAZ MATERIÁLOV SO 11A</t>
  </si>
  <si>
    <t>4,65m3</t>
  </si>
  <si>
    <t>Substrát trávnikový</t>
  </si>
  <si>
    <t>Osivo trávnikové do polotieňa</t>
  </si>
  <si>
    <t>25-30g/m2</t>
  </si>
  <si>
    <t>20 tabliet / strom</t>
  </si>
  <si>
    <t>Silvamix hnojivo, kg balienie</t>
  </si>
  <si>
    <t>clt 3</t>
  </si>
  <si>
    <t>k9-clt1</t>
  </si>
  <si>
    <t>substrát záhradný</t>
  </si>
  <si>
    <t>1m3=1,2t</t>
  </si>
  <si>
    <t>1m3=1,4t</t>
  </si>
  <si>
    <t>EUR/
ks bez DPH</t>
  </si>
  <si>
    <t>EUR Celkom bez DPH</t>
  </si>
  <si>
    <t>do trativodov</t>
  </si>
  <si>
    <t>kameň na murovanie, priemer 30-40cm
1t=1,6m3</t>
  </si>
  <si>
    <t>Hydroziolácia</t>
  </si>
  <si>
    <t>Odvetrácacie hlavice</t>
  </si>
  <si>
    <t>bezpečnostný prepad</t>
  </si>
  <si>
    <t>Filtračno - usadzovacia šachta FŠ 400, s filtračným košom a poklopom, DN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</si>
</sst>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0\ &quot;€&quot;"/>
    <numFmt numFmtId="165" formatCode="_-* #,##0.00\ _S_k_-;\-* #,##0.00\ _S_k_-;_-* &quot;-&quot;??\ _S_k_-;_-@_-"/>
  </numFmts>
  <fonts count="15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Wingdings"/>
      <charset val="2"/>
    </font>
    <font>
      <sz val="10"/>
      <name val="Wingdings"/>
      <charset val="2"/>
    </font>
    <font>
      <sz val="10"/>
      <name val="Calibri Light"/>
      <family val="2"/>
      <charset val="238"/>
    </font>
    <font>
      <b/>
      <sz val="10"/>
      <name val="Calibri Light"/>
      <family val="2"/>
      <charset val="238"/>
    </font>
    <font>
      <i/>
      <sz val="10"/>
      <name val="Calibri Light"/>
      <family val="2"/>
      <charset val="238"/>
    </font>
    <font>
      <sz val="8"/>
      <name val="Calibri Light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F4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86">
    <xf numFmtId="0" fontId="0" fillId="0" borderId="0" xfId="0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9" fontId="4" fillId="0" borderId="0" xfId="13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left" indent="1"/>
    </xf>
    <xf numFmtId="0" fontId="14" fillId="0" borderId="0" xfId="0" applyFont="1" applyAlignment="1">
      <alignment horizontal="left" indent="1"/>
    </xf>
    <xf numFmtId="164" fontId="14" fillId="0" borderId="0" xfId="0" applyNumberFormat="1" applyFont="1"/>
    <xf numFmtId="49" fontId="14" fillId="0" borderId="0" xfId="0" applyNumberFormat="1" applyFont="1" applyAlignment="1">
      <alignment horizontal="left" indent="1"/>
    </xf>
    <xf numFmtId="164" fontId="14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left" vertical="center" wrapText="1"/>
    </xf>
    <xf numFmtId="2" fontId="9" fillId="0" borderId="0" xfId="0" applyNumberFormat="1" applyFont="1" applyAlignment="1">
      <alignment vertical="center" wrapText="1"/>
    </xf>
    <xf numFmtId="10" fontId="9" fillId="0" borderId="0" xfId="0" applyNumberFormat="1" applyFont="1" applyAlignment="1">
      <alignment horizontal="left" vertical="center" wrapText="1"/>
    </xf>
    <xf numFmtId="9" fontId="9" fillId="0" borderId="0" xfId="0" applyNumberFormat="1" applyFont="1" applyAlignment="1">
      <alignment horizontal="left" vertical="center" wrapText="1"/>
    </xf>
    <xf numFmtId="1" fontId="10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0" xfId="0" applyFont="1"/>
    <xf numFmtId="1" fontId="10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vertical="center" wrapText="1"/>
    </xf>
    <xf numFmtId="164" fontId="9" fillId="0" borderId="2" xfId="0" applyNumberFormat="1" applyFont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1" fontId="10" fillId="0" borderId="0" xfId="0" applyNumberFormat="1" applyFont="1" applyFill="1" applyAlignment="1">
      <alignment horizontal="center" vertical="center" wrapText="1"/>
    </xf>
  </cellXfs>
  <cellStyles count="14">
    <cellStyle name="Čiarka 2" xfId="11" xr:uid="{4743BFDC-6739-4610-8E11-750646DEFF3A}"/>
    <cellStyle name="Normal 10 2" xfId="1" xr:uid="{00000000-0005-0000-0000-000000000000}"/>
    <cellStyle name="Normal 11 2" xfId="2" xr:uid="{00000000-0005-0000-0000-000001000000}"/>
    <cellStyle name="Normal 2 2" xfId="3" xr:uid="{00000000-0005-0000-0000-000002000000}"/>
    <cellStyle name="Normal 3 2" xfId="4" xr:uid="{00000000-0005-0000-0000-000003000000}"/>
    <cellStyle name="Normal 4 2" xfId="5" xr:uid="{00000000-0005-0000-0000-000004000000}"/>
    <cellStyle name="Normal 5 2" xfId="6" xr:uid="{00000000-0005-0000-0000-000005000000}"/>
    <cellStyle name="Normal 6 2" xfId="7" xr:uid="{00000000-0005-0000-0000-000006000000}"/>
    <cellStyle name="Normal 7 2" xfId="8" xr:uid="{00000000-0005-0000-0000-000007000000}"/>
    <cellStyle name="Normálna" xfId="0" builtinId="0"/>
    <cellStyle name="Normálna 2" xfId="9" xr:uid="{00000000-0005-0000-0000-000009000000}"/>
    <cellStyle name="Normálna 3" xfId="10" xr:uid="{8BFBEE8D-1715-41DA-A6DD-31AB95DF395B}"/>
    <cellStyle name="Percentá" xfId="13" builtinId="5"/>
    <cellStyle name="Percentá 2" xfId="12" xr:uid="{86646BC9-5D9C-4279-B50B-58EFCBAE306B}"/>
  </cellStyles>
  <dxfs count="26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general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i/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64" formatCode="#,##0.00\ &quot;€&quot;"/>
      <alignment horizontal="left" vertical="bottom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numFmt numFmtId="164" formatCode="#,##0.00\ &quot;€&quot;"/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0" formatCode="@"/>
      <alignment horizontal="left" vertical="bottom" textRotation="0" wrapText="0" indent="1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64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64" formatCode="#,##0.00\ &quot;€&quot;"/>
    </dxf>
    <dxf>
      <font>
        <b val="0"/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left" vertical="bottom" textRotation="0" wrapText="0" indent="1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lef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left" vertical="bottom" textRotation="0" wrapText="0" indent="1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font>
        <b val="0"/>
        <i val="0"/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</dxf>
    <dxf>
      <border outline="0">
        <top style="thin">
          <color theme="6"/>
        </top>
      </border>
    </dxf>
    <dxf>
      <font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 Light"/>
        <family val="2"/>
        <charset val="238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164" formatCode="#,##0.00\ &quot;€&quot;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numFmt numFmtId="30" formatCode="@"/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bgColor auto="1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bgColor auto="1"/>
        </patternFill>
      </fill>
      <alignment vertical="center" textRotation="0" indent="0" justifyLastLine="0" shrinkToFit="0" readingOrder="0"/>
    </dxf>
    <dxf>
      <border outline="0">
        <top style="medium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bgColor auto="1"/>
        </patternFill>
      </fill>
      <alignment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none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EAF4E8"/>
        </patternFill>
      </fill>
    </dxf>
    <dxf>
      <font>
        <b/>
        <i val="0"/>
      </font>
      <border>
        <top style="thin">
          <color auto="1"/>
        </top>
      </border>
    </dxf>
    <dxf>
      <font>
        <b/>
        <i val="0"/>
      </font>
      <fill>
        <patternFill patternType="solid">
          <bgColor rgb="FFD7EBD2"/>
        </patternFill>
      </fill>
      <border>
        <bottom style="thin">
          <color auto="1"/>
        </bottom>
      </border>
    </dxf>
    <dxf>
      <border>
        <vertical/>
      </border>
    </dxf>
    <dxf>
      <fill>
        <patternFill>
          <bgColor rgb="FFD7EBD2"/>
        </patternFill>
      </fill>
    </dxf>
    <dxf>
      <font>
        <b/>
        <i val="0"/>
      </font>
      <border>
        <top style="thin">
          <color auto="1"/>
        </top>
      </border>
    </dxf>
    <dxf>
      <font>
        <b/>
        <i val="0"/>
      </font>
      <fill>
        <patternFill>
          <bgColor rgb="FFB6DBAD"/>
        </patternFill>
      </fill>
      <border>
        <bottom style="thin">
          <color auto="1"/>
        </bottom>
      </border>
    </dxf>
    <dxf>
      <border>
        <vertical/>
      </border>
    </dxf>
    <dxf>
      <font>
        <b/>
        <i val="0"/>
      </font>
    </dxf>
    <dxf>
      <font>
        <b/>
        <i val="0"/>
      </font>
      <border>
        <bottom style="thin">
          <color auto="1"/>
        </bottom>
      </border>
    </dxf>
    <dxf>
      <border>
        <left/>
        <right/>
        <top/>
        <bottom/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>
          <bgColor rgb="FFD7EBD2"/>
        </patternFill>
      </fill>
      <border>
        <top style="thin">
          <color auto="1"/>
        </top>
        <bottom style="thin">
          <color auto="1"/>
        </bottom>
      </border>
    </dxf>
    <dxf>
      <border>
        <left style="hair">
          <color auto="1"/>
        </left>
        <right style="hair">
          <color auto="1"/>
        </right>
        <horizontal style="hair">
          <color auto="1"/>
        </horizontal>
      </border>
    </dxf>
    <dxf>
      <fill>
        <patternFill patternType="none">
          <bgColor auto="1"/>
        </patternFill>
      </fill>
    </dxf>
    <dxf>
      <font>
        <b/>
        <i val="0"/>
        <color auto="1"/>
      </font>
      <fill>
        <patternFill patternType="none">
          <bgColor auto="1"/>
        </patternFill>
      </fill>
      <border>
        <bottom style="thin">
          <color auto="1"/>
        </bottom>
        <horizontal style="hair">
          <color auto="1"/>
        </horizontal>
      </border>
    </dxf>
    <dxf>
      <font>
        <b val="0"/>
        <i val="0"/>
      </font>
      <border>
        <horizontal style="thin">
          <color rgb="FF00B050"/>
        </horizontal>
      </border>
    </dxf>
    <dxf>
      <font>
        <b val="0"/>
        <i val="0"/>
      </font>
    </dxf>
    <dxf>
      <font>
        <b val="0"/>
        <i val="0"/>
      </font>
    </dxf>
    <dxf>
      <fill>
        <patternFill patternType="none">
          <bgColor auto="1"/>
        </patternFill>
      </fill>
      <border>
        <top style="medium">
          <color theme="6"/>
        </top>
        <bottom style="medium">
          <color theme="6"/>
        </bottom>
      </border>
    </dxf>
    <dxf>
      <font>
        <b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medium">
          <color theme="6"/>
        </bottom>
        <vertical/>
        <horizontal/>
      </border>
    </dxf>
    <dxf>
      <border diagonalUp="0" diagonalDown="0">
        <left/>
        <right/>
        <top/>
        <bottom/>
        <vertical style="hair">
          <color theme="6"/>
        </vertical>
        <horizontal style="thin">
          <color theme="6"/>
        </horizontal>
      </border>
    </dxf>
    <dxf>
      <fill>
        <patternFill>
          <bgColor theme="6" tint="0.79998168889431442"/>
        </patternFill>
      </fill>
    </dxf>
  </dxfs>
  <tableStyles count="7" defaultTableStyle="TableStyleMedium2" defaultPivotStyle="PivotStyleLight16">
    <tableStyle name="Štýl tabuľky 1" pivot="0" count="1" xr9:uid="{D818DDDD-A22D-41B8-9DC4-BEAA28EE0D6D}">
      <tableStyleElement type="firstRowStripe" dxfId="261"/>
    </tableStyle>
    <tableStyle name="Štýl tabuľky 2" pivot="0" count="5" xr9:uid="{35357A55-AE68-43DA-827D-F3ABDEF7B82C}">
      <tableStyleElement type="wholeTable" dxfId="260"/>
      <tableStyleElement type="headerRow" dxfId="259"/>
      <tableStyleElement type="totalRow" dxfId="258"/>
      <tableStyleElement type="lastColumn" dxfId="257"/>
      <tableStyleElement type="firstRowStripe" dxfId="256"/>
    </tableStyle>
    <tableStyle name="Štýl tabuľky 3" pivot="0" count="3" xr9:uid="{8EC7C670-7F65-4F87-A992-645736288CB1}">
      <tableStyleElement type="wholeTable" dxfId="255"/>
      <tableStyleElement type="headerRow" dxfId="254"/>
      <tableStyleElement type="firstRowStripe" dxfId="253"/>
    </tableStyle>
    <tableStyle name="Štýl tabuľky 4" pivot="0" count="3" xr9:uid="{1716A88D-B52B-4725-9C51-729AD08EC388}">
      <tableStyleElement type="wholeTable" dxfId="252"/>
      <tableStyleElement type="headerRow" dxfId="251"/>
      <tableStyleElement type="totalRow" dxfId="250"/>
    </tableStyle>
    <tableStyle name="Štýl tabuľky 5" pivot="0" count="3" xr9:uid="{63379E0B-248C-43E7-8417-4260CC89DF69}">
      <tableStyleElement type="wholeTable" dxfId="249"/>
      <tableStyleElement type="headerRow" dxfId="248"/>
      <tableStyleElement type="totalRow" dxfId="247"/>
    </tableStyle>
    <tableStyle name="Štýl tabuľky 6" pivot="0" count="4" xr9:uid="{17BCDF85-AAAB-4D7A-9E4A-1751E04127ED}">
      <tableStyleElement type="wholeTable" dxfId="246"/>
      <tableStyleElement type="headerRow" dxfId="245"/>
      <tableStyleElement type="totalRow" dxfId="244"/>
      <tableStyleElement type="firstRowStripe" dxfId="243"/>
    </tableStyle>
    <tableStyle name="Štýl tabuľky 6 2" pivot="0" count="4" xr9:uid="{A7972026-71A6-4106-B99A-0A7CA056CCC4}">
      <tableStyleElement type="wholeTable" dxfId="242"/>
      <tableStyleElement type="headerRow" dxfId="241"/>
      <tableStyleElement type="totalRow" dxfId="240"/>
      <tableStyleElement type="firstRowStripe" dxfId="239"/>
    </tableStyle>
  </tableStyles>
  <colors>
    <mruColors>
      <color rgb="FFEAF4E8"/>
      <color rgb="FFD7EBD2"/>
      <color rgb="FFF5FAF4"/>
      <color rgb="FFB6DBAD"/>
      <color rgb="FFD4E4DD"/>
      <color rgb="FFABD9C0"/>
      <color rgb="FFDFF1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ľka3" displayName="Tabuľka3" ref="A8:J12" totalsRowCount="1" headerRowDxfId="238" dataDxfId="237" totalsRowDxfId="235" tableBorderDxfId="236">
  <autoFilter ref="A8:J11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sortState xmlns:xlrd2="http://schemas.microsoft.com/office/spreadsheetml/2017/richdata2" ref="A9:J10">
    <sortCondition ref="B8:B10"/>
  </sortState>
  <tableColumns count="10">
    <tableColumn id="1" xr3:uid="{00000000-0010-0000-0100-000001000000}" name="Č." dataDxfId="234" totalsRowDxfId="233"/>
    <tableColumn id="2" xr3:uid="{00000000-0010-0000-0100-000002000000}" name="Latinský názov" totalsRowLabel="Celková hodnota" dataDxfId="232" totalsRowDxfId="231"/>
    <tableColumn id="3" xr3:uid="{00000000-0010-0000-0100-000003000000}" name="Slovenský názov" dataDxfId="230" totalsRowDxfId="229"/>
    <tableColumn id="6" xr3:uid="{68BE43D3-1A57-40AD-8867-0CED6DB62F12}" name="Ks" totalsRowFunction="custom" dataDxfId="228" totalsRowDxfId="227">
      <totalsRowFormula>SUM(D9:D11)</totalsRowFormula>
    </tableColumn>
    <tableColumn id="5" xr3:uid="{00000000-0010-0000-0100-000005000000}" name="Veľkosť cm" dataDxfId="226" totalsRowDxfId="225"/>
    <tableColumn id="9" xr3:uid="{D1F7CB86-38A9-435D-B2CD-5746457412E0}" name="pozn." dataDxfId="224" totalsRowDxfId="223"/>
    <tableColumn id="12" xr3:uid="{EF6EA081-9FD6-4511-9E09-60E166E9A9A7}" name="ks/_x000a_m2" dataDxfId="222" totalsRowDxfId="221"/>
    <tableColumn id="11" xr3:uid="{CBA1418F-915D-440A-9BC3-26EF1B32647D}" name="{" dataDxfId="220" totalsRowDxfId="219"/>
    <tableColumn id="4" xr3:uid="{3254475B-34D5-4AF2-B8E3-2AF5B931F2A4}" name="EUR/_x000a_ks bez DPH" dataDxfId="218" totalsRowDxfId="217"/>
    <tableColumn id="7" xr3:uid="{00000000-0010-0000-0100-000007000000}" name="EUR Celkom bez DPH" totalsRowFunction="sum" dataDxfId="216" totalsRowDxfId="215">
      <calculatedColumnFormula>PRODUCT(Tabuľka3[[#This Row],[Ks]],Tabuľka3[[#This Row],[EUR/
ks bez DPH]])</calculatedColumnFormula>
    </tableColumn>
  </tableColumns>
  <tableStyleInfo name="Štýl tabuľky 6 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49CB47E-457C-4EF3-8151-57E7D833894F}" name="Tabuľka112" displayName="Tabuľka112" ref="A2:F16" totalsRowCount="1" headerRowDxfId="27" dataDxfId="26" totalsRowDxfId="25">
  <autoFilter ref="A2:F15" xr:uid="{A350E97C-3C14-488D-971B-43B7A92F9C1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sortState xmlns:xlrd2="http://schemas.microsoft.com/office/spreadsheetml/2017/richdata2" ref="A3:E10">
    <sortCondition ref="B2:B10"/>
  </sortState>
  <tableColumns count="6">
    <tableColumn id="1" xr3:uid="{55146080-EA42-4D95-B74A-4AB0FD21FD4E}" name="Č." dataDxfId="24" totalsRowDxfId="5"/>
    <tableColumn id="2" xr3:uid="{10BD989F-FE08-42E0-BBD3-E24AB2B8E77E}" name="Položka" dataDxfId="23" totalsRowDxfId="4"/>
    <tableColumn id="3" xr3:uid="{B8390A40-2E5D-497F-9185-B46AABF96B34}" name="pozn." dataDxfId="22" totalsRowDxfId="3"/>
    <tableColumn id="11" xr3:uid="{792866DF-F384-486E-BCA6-5D06CFEC3F63}" name="Jednotka" dataDxfId="21" totalsRowDxfId="2"/>
    <tableColumn id="4" xr3:uid="{3025FE35-869E-469C-A43C-976B1E8BEC3D}" name="Množstvo" dataDxfId="20" totalsRowDxfId="1"/>
    <tableColumn id="5" xr3:uid="{83AE50FF-F24A-4462-91B3-98C316B8155F}" name="Stĺpec1" dataDxfId="19" totalsRowDxfId="0"/>
  </tableColumns>
  <tableStyleInfo name="Štýl tabuľky 6 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78885DE6-E319-41B0-BCB1-C5C20B531A45}" name="Tabuľka11216" displayName="Tabuľka11216" ref="A18:E26" totalsRowCount="1" headerRowDxfId="18" dataDxfId="17" totalsRowDxfId="16">
  <autoFilter ref="A18:E25" xr:uid="{78885DE6-E319-41B0-BCB1-C5C20B531A45}">
    <filterColumn colId="0" hiddenButton="1"/>
    <filterColumn colId="1" hiddenButton="1"/>
    <filterColumn colId="2" hiddenButton="1"/>
    <filterColumn colId="3" hiddenButton="1"/>
    <filterColumn colId="4" hiddenButton="1"/>
  </autoFilter>
  <sortState xmlns:xlrd2="http://schemas.microsoft.com/office/spreadsheetml/2017/richdata2" ref="A19:E25">
    <sortCondition ref="B2:B10"/>
  </sortState>
  <tableColumns count="5">
    <tableColumn id="1" xr3:uid="{86DEA885-A29B-4E8A-B173-77DAB8055BFE}" name="Č." dataDxfId="15" totalsRowDxfId="14"/>
    <tableColumn id="2" xr3:uid="{B7AFDE92-0DCD-45BB-AD61-3191AAEB16D8}" name="Položka" dataDxfId="13" totalsRowDxfId="12"/>
    <tableColumn id="3" xr3:uid="{2EA35648-642A-4BC5-ABEE-286A7B2C9D98}" name="pozn." dataDxfId="11" totalsRowDxfId="10"/>
    <tableColumn id="11" xr3:uid="{BF50EED1-1EBE-4509-B6CA-B17A877AF090}" name="Jednotka" dataDxfId="9" totalsRowDxfId="8"/>
    <tableColumn id="4" xr3:uid="{3DB5F49A-C393-48F3-8B83-1473036BA73F}" name="Množstvo" dataDxfId="7" totalsRowDxfId="6"/>
  </tableColumns>
  <tableStyleInfo name="Štýl tabuľky 6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346731F-EEC5-44F9-85B6-1AF80F7E2F69}" name="Tabuľka5" displayName="Tabuľka5" ref="A3:J5" totalsRowCount="1" headerRowDxfId="214" dataDxfId="212" totalsRowDxfId="210" headerRowBorderDxfId="213" tableBorderDxfId="211">
  <autoFilter ref="A3:J4" xr:uid="{6346731F-EEC5-44F9-85B6-1AF80F7E2F6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sortState xmlns:xlrd2="http://schemas.microsoft.com/office/spreadsheetml/2017/richdata2" ref="A4:J4">
    <sortCondition ref="B3:B4"/>
  </sortState>
  <tableColumns count="10">
    <tableColumn id="1" xr3:uid="{6BA6E48A-95C9-40BB-8627-F88C47DC3867}" name="Č." dataDxfId="209" totalsRowDxfId="208"/>
    <tableColumn id="2" xr3:uid="{3698B3EE-09B2-4320-9B39-0AF934668C3C}" name="Latinský názov" totalsRowLabel="Celková hodnota" dataDxfId="207" totalsRowDxfId="206"/>
    <tableColumn id="3" xr3:uid="{21F464B9-1252-4431-ADAF-A6B0ED660FD4}" name="Slovenský názov" dataDxfId="205" totalsRowDxfId="204"/>
    <tableColumn id="11" xr3:uid="{EF5D3C27-7CAD-40E4-9250-8C7B3FE94D69}" name="Ks" totalsRowFunction="custom" dataDxfId="203" totalsRowDxfId="202">
      <totalsRowFormula>SUM(D4:D4)</totalsRowFormula>
    </tableColumn>
    <tableColumn id="4" xr3:uid="{624E60A5-8DB0-43DA-9F6B-457417F6C12F}" name="velkosť cm" dataDxfId="201" totalsRowDxfId="200"/>
    <tableColumn id="5" xr3:uid="{FDD03B3E-27E6-4399-8FA9-0D2317CF9CF8}" name="poznámky" dataDxfId="199" totalsRowDxfId="198"/>
    <tableColumn id="6" xr3:uid="{91217222-46E3-4D7D-B7B0-A1BEE096E491}" name="    " dataDxfId="197" totalsRowDxfId="196"/>
    <tableColumn id="7" xr3:uid="{48124730-EEBE-4CE9-866F-CDAD36D07480}" name="   {" dataDxfId="195" totalsRowDxfId="194"/>
    <tableColumn id="9" xr3:uid="{311D9F04-B9A7-49FC-8B7C-E665E9AD5ECC}" name="EUR/_x000a_ks bez DPH" dataDxfId="193" totalsRowDxfId="192"/>
    <tableColumn id="10" xr3:uid="{F5E9D21E-91CA-4425-BA84-EA63E23C0DE4}" name="EUR Celkom bez DPH" totalsRowFunction="custom" dataDxfId="191" totalsRowDxfId="190">
      <calculatedColumnFormula>PRODUCT(Tabuľka5[[#This Row],[Ks]],Tabuľka5[[#This Row],[EUR/
ks bez DPH]])</calculatedColumnFormula>
      <totalsRowFormula>SUM(J4:J4)</totalsRowFormula>
    </tableColumn>
  </tableColumns>
  <tableStyleInfo name="Štýl tabuľky 6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50E97C-3C14-488D-971B-43B7A92F9C17}" name="Tabuľka1" displayName="Tabuľka1" ref="A15:J28" totalsRowCount="1" headerRowDxfId="189" dataDxfId="188" totalsRowDxfId="187">
  <autoFilter ref="A15:J27" xr:uid="{A350E97C-3C14-488D-971B-43B7A92F9C17}"/>
  <sortState xmlns:xlrd2="http://schemas.microsoft.com/office/spreadsheetml/2017/richdata2" ref="A16:J27">
    <sortCondition ref="B15:B27"/>
  </sortState>
  <tableColumns count="10">
    <tableColumn id="1" xr3:uid="{5231038B-26A4-4B4A-9AD6-E84DD0D08D39}" name="Č." dataDxfId="186" totalsRowDxfId="185"/>
    <tableColumn id="2" xr3:uid="{72140900-DB87-4394-82BC-02909779AB9A}" name="Latinský názov" totalsRowLabel="Celková hodnota" dataDxfId="184" totalsRowDxfId="183"/>
    <tableColumn id="3" xr3:uid="{B7C7C8C4-4A3E-4977-90EE-20B44F22A35C}" name="Slovenský názov" dataDxfId="182" totalsRowDxfId="181"/>
    <tableColumn id="11" xr3:uid="{3D190781-7718-4B2B-A350-17340DA1F527}" name="Ks" totalsRowFunction="custom" dataDxfId="180" totalsRowDxfId="179">
      <totalsRowFormula>SUM(D16:D27)</totalsRowFormula>
    </tableColumn>
    <tableColumn id="4" xr3:uid="{4984D1DF-4DCC-436F-8D78-7DF4EFC28CBC}" name="velkosť cm" dataDxfId="178" totalsRowDxfId="177"/>
    <tableColumn id="5" xr3:uid="{5ECDA8A9-176D-407F-8D9B-10B879076E38}" name="pozn." dataDxfId="176" totalsRowDxfId="175"/>
    <tableColumn id="6" xr3:uid="{E20A3082-6C73-4FB7-B9DD-C4BFBD310327}" name="ks/m2" dataDxfId="174" totalsRowDxfId="173"/>
    <tableColumn id="7" xr3:uid="{625EC56A-8DDE-4DD1-8783-52915C6271BA}" name="{" dataDxfId="172" totalsRowDxfId="171"/>
    <tableColumn id="9" xr3:uid="{8E8E7B14-1388-49CD-B627-16A2044BA1FD}" name="EUR/_x000a_ks bez DPH" dataDxfId="170" totalsRowDxfId="169"/>
    <tableColumn id="10" xr3:uid="{276F701A-B5E6-4BEA-A00E-19524162626A}" name="EUR Celkom bez DPH" totalsRowFunction="custom" dataDxfId="168" totalsRowDxfId="167">
      <calculatedColumnFormula>PRODUCT(Tabuľka1[[#This Row],[Ks]],Tabuľka1[[#This Row],[EUR/
ks bez DPH]])</calculatedColumnFormula>
      <totalsRowFormula>SUM(J16:J27)</totalsRowFormula>
    </tableColumn>
  </tableColumns>
  <tableStyleInfo name="Štýl tabuľky 6 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627709A-3532-4460-9A5D-DA3A95BCC3A9}" name="Tabuľka13" displayName="Tabuľka13" ref="A31:J35" totalsRowCount="1" headerRowDxfId="166" dataDxfId="165" totalsRowDxfId="164">
  <autoFilter ref="A31:J34" xr:uid="{D627709A-3532-4460-9A5D-DA3A95BCC3A9}"/>
  <sortState xmlns:xlrd2="http://schemas.microsoft.com/office/spreadsheetml/2017/richdata2" ref="A32:J34">
    <sortCondition ref="B15:B27"/>
  </sortState>
  <tableColumns count="10">
    <tableColumn id="1" xr3:uid="{D4590C36-E2DB-44B8-9E0F-E8AD73004E7D}" name="Č." dataDxfId="163" totalsRowDxfId="162"/>
    <tableColumn id="2" xr3:uid="{CB755614-D9EA-4F76-B0B2-092BDCC854F0}" name="Latinský názov" totalsRowLabel="Celková hodnota" dataDxfId="161" totalsRowDxfId="160"/>
    <tableColumn id="3" xr3:uid="{F6111C56-9B68-4875-96C4-DBC59BF895B7}" name="Slovenský názov" dataDxfId="159" totalsRowDxfId="158"/>
    <tableColumn id="11" xr3:uid="{79CF79B8-3FE6-4E1C-A90A-BA5DAC6D4625}" name="Ks" totalsRowFunction="custom" dataDxfId="157" totalsRowDxfId="156">
      <totalsRowFormula>SUM(D32:D34)</totalsRowFormula>
    </tableColumn>
    <tableColumn id="4" xr3:uid="{B9DCFC3A-AD98-4279-955D-0636DA4A3639}" name="velkosť cm" dataDxfId="155" totalsRowDxfId="154"/>
    <tableColumn id="5" xr3:uid="{9661301B-CBD6-4396-82B8-6E3ABC416BB0}" name="pozn." dataDxfId="153" totalsRowDxfId="152"/>
    <tableColumn id="6" xr3:uid="{E6974454-9952-4827-9EDB-EBB907F2D4DD}" name="ks/m2" dataDxfId="151" totalsRowDxfId="150"/>
    <tableColumn id="7" xr3:uid="{BD1E9957-01F6-4644-B270-861F6F0E67DE}" name="{" dataDxfId="149" totalsRowDxfId="148"/>
    <tableColumn id="9" xr3:uid="{7E6EF497-5363-426D-A28D-1612FBE0916A}" name="EUR/_x000a_ks bez DPH" dataDxfId="147" totalsRowDxfId="146"/>
    <tableColumn id="10" xr3:uid="{06FAB2F3-CE84-46B6-9683-CD33AB72340D}" name="EUR Celkom bez DPH" totalsRowFunction="custom" dataDxfId="145" totalsRowDxfId="144">
      <calculatedColumnFormula>PRODUCT(Tabuľka13[[#This Row],[Ks]],Tabuľka13[[#This Row],[EUR/
ks bez DPH]])</calculatedColumnFormula>
      <totalsRowFormula>SUM(J32:J34)</totalsRowFormula>
    </tableColumn>
  </tableColumns>
  <tableStyleInfo name="Štýl tabuľky 6 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BBA0571C-C01F-4B05-86CF-95D9A0A7FA9B}" name="Tabuľka8" displayName="Tabuľka8" ref="A39:J45" totalsRowCount="1" headerRowDxfId="143" dataDxfId="141" totalsRowDxfId="139" headerRowBorderDxfId="142" tableBorderDxfId="140">
  <autoFilter ref="A39:J44" xr:uid="{BBA0571C-C01F-4B05-86CF-95D9A0A7FA9B}"/>
  <tableColumns count="10">
    <tableColumn id="1" xr3:uid="{042CD66F-31C0-4146-B4CE-44D64B107EB7}" name=" " dataDxfId="138"/>
    <tableColumn id="2" xr3:uid="{B02B23C4-FEFE-4B4D-B62A-EB7A6F12FD1A}" name="Položka" totalsRowLabel="Spolu s DPH" dataDxfId="137" totalsRowDxfId="136"/>
    <tableColumn id="3" xr3:uid="{8AFBB20A-1C66-4178-A1E7-9F29764A96BC}" name="Stĺpec3" dataDxfId="135" totalsRowDxfId="134"/>
    <tableColumn id="9" xr3:uid="{38F97BB9-1134-4076-8C1C-2B576B948673}" name="  " dataDxfId="133" totalsRowDxfId="132"/>
    <tableColumn id="10" xr3:uid="{914C1002-FCAA-4594-BC1F-6DEE85245939}" name="    " dataDxfId="131" totalsRowDxfId="130"/>
    <tableColumn id="11" xr3:uid="{E90F98BD-6E81-4D29-ADDC-CB3A6258E196}" name="   " dataDxfId="129" totalsRowDxfId="128"/>
    <tableColumn id="4" xr3:uid="{7940CE65-5DD0-4650-BD53-48C463A1DE19}" name="     " dataDxfId="127" totalsRowDxfId="126"/>
    <tableColumn id="5" xr3:uid="{31A0E6D8-EEA3-410B-9D57-00A0043E75F2}" name="           " dataDxfId="125" totalsRowDxfId="124"/>
    <tableColumn id="12" xr3:uid="{3184B157-E72A-49AB-A3D5-933E9A668F33}" name="       " dataDxfId="123" totalsRowDxfId="122"/>
    <tableColumn id="7" xr3:uid="{8A0F7A6B-BD09-4672-A5F7-FBF4784A19A5}" name="EUR Celkom" totalsRowFunction="custom" dataDxfId="121" totalsRowDxfId="120">
      <totalsRowFormula>SUM(J43:J44)</totalsRowFormula>
    </tableColumn>
  </tableColumns>
  <tableStyleInfo name="Štýl tabuľky 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3AEA497-6D35-412E-96A9-CA0C90D02A70}" name="Tabuľka158" displayName="Tabuľka158" ref="B3:K13" totalsRowCount="1" headerRowDxfId="119" dataDxfId="118" totalsRowDxfId="117">
  <autoFilter ref="B3:K12" xr:uid="{A3AEA497-6D35-412E-96A9-CA0C90D02A7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sortState xmlns:xlrd2="http://schemas.microsoft.com/office/spreadsheetml/2017/richdata2" ref="B4:K12">
    <sortCondition ref="B3:B12"/>
  </sortState>
  <tableColumns count="10">
    <tableColumn id="1" xr3:uid="{8D172728-AD45-4CFB-B212-88D87290EBD4}" name="Č." dataDxfId="116" totalsRowDxfId="115"/>
    <tableColumn id="2" xr3:uid="{4464CB3F-5471-43E9-9648-38048FA4955A}" name="Latinský názov" totalsRowLabel="Celková hodnota" dataDxfId="114" totalsRowDxfId="113"/>
    <tableColumn id="3" xr3:uid="{5CFE9C03-B85E-4B1F-ABA8-7814A6EE7BEF}" name="Slovenský názov" dataDxfId="112" totalsRowDxfId="111"/>
    <tableColumn id="11" xr3:uid="{6EB7F1E9-28C0-4653-956C-2318A1058169}" name="Ks" totalsRowFunction="custom" dataDxfId="110" totalsRowDxfId="109">
      <calculatedColumnFormula>Tabuľka158[[#This Row],[m2]]*Tabuľka158[[#This Row],[%]]*Tabuľka158[[#This Row],[ks/m2]]</calculatedColumnFormula>
      <totalsRowFormula>SUM(E4:E12)</totalsRowFormula>
    </tableColumn>
    <tableColumn id="4" xr3:uid="{FA67E7E5-4383-4823-97B8-FADE2C62CF06}" name="velkosť cm" dataDxfId="108" totalsRowDxfId="107"/>
    <tableColumn id="5" xr3:uid="{0E1EDF07-5592-4A7C-B537-D894D058DEB8}" name="pozn." dataDxfId="106" totalsRowDxfId="105"/>
    <tableColumn id="6" xr3:uid="{2019DE14-F572-4A20-BD0B-53A7D59B0DE9}" name="ks/m2" dataDxfId="104" totalsRowDxfId="103"/>
    <tableColumn id="7" xr3:uid="{BE1AACB7-671B-41BC-AED1-573D71409F92}" name="{" dataDxfId="102" totalsRowDxfId="101"/>
    <tableColumn id="9" xr3:uid="{4F941167-E6EE-48CC-BA50-83EA8643151C}" name="m2" dataDxfId="100" totalsRowDxfId="99"/>
    <tableColumn id="10" xr3:uid="{39EA19A9-7A5C-4F8D-9BEA-F9CE17B50019}" name="%" totalsRowFunction="custom" dataDxfId="98" totalsRowDxfId="97">
      <calculatedColumnFormula>PRODUCT(Tabuľka158[[#This Row],[Ks]],Tabuľka158[[#This Row],[m2]])</calculatedColumnFormula>
      <totalsRowFormula>SUM(K4:K12)</totalsRowFormula>
    </tableColumn>
  </tableColumns>
  <tableStyleInfo name="Štýl tabuľky 6 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1ED12EC-54ED-41BB-8FAE-A3D29B7C7453}" name="Tabuľka15710" displayName="Tabuľka15710" ref="B16:K26" totalsRowCount="1" headerRowDxfId="96" dataDxfId="95" totalsRowDxfId="94">
  <autoFilter ref="B16:K25" xr:uid="{81ED12EC-54ED-41BB-8FAE-A3D29B7C745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sortState xmlns:xlrd2="http://schemas.microsoft.com/office/spreadsheetml/2017/richdata2" ref="B17:K25">
    <sortCondition ref="C11:C25"/>
  </sortState>
  <tableColumns count="10">
    <tableColumn id="1" xr3:uid="{8064D341-52AD-4B25-AD13-111AAB1A3860}" name="Č." dataDxfId="93" totalsRowDxfId="92"/>
    <tableColumn id="2" xr3:uid="{8B25716C-D1C4-4B02-80EB-71FDEA4FECA1}" name="Latinský názov" totalsRowLabel="Celková hodnota" dataDxfId="91" totalsRowDxfId="90"/>
    <tableColumn id="3" xr3:uid="{DE24F608-4879-46A1-9360-6DA21C837882}" name="Slovenský názov" dataDxfId="89" totalsRowDxfId="88"/>
    <tableColumn id="11" xr3:uid="{89B97D62-62E6-49BF-8355-EA1CB6DF7C11}" name="Ks" totalsRowFunction="custom" dataDxfId="87" totalsRowDxfId="86">
      <calculatedColumnFormula>Tabuľka15710[[#This Row],[m2]]*Tabuľka15710[[#This Row],[%]]*Tabuľka15710[[#This Row],[ks/m2]]</calculatedColumnFormula>
      <totalsRowFormula>SUM(E17:E25)</totalsRowFormula>
    </tableColumn>
    <tableColumn id="4" xr3:uid="{407ECE71-470F-4317-9A7D-76299EEF7DE9}" name="velkosť cm" dataDxfId="85" totalsRowDxfId="84"/>
    <tableColumn id="5" xr3:uid="{C9469266-B20F-42F2-AEEB-A81D0DCB248E}" name="pozn." dataDxfId="83" totalsRowDxfId="82"/>
    <tableColumn id="6" xr3:uid="{13C1E720-5CEB-46D0-ACA0-44736CB6366B}" name="ks/m2" dataDxfId="81" totalsRowDxfId="80"/>
    <tableColumn id="7" xr3:uid="{F8A598B1-6EE8-492E-974C-C06E521B5022}" name="{" dataDxfId="79" totalsRowDxfId="78"/>
    <tableColumn id="9" xr3:uid="{039AB24E-4369-4A30-9A9B-69F8D8922F49}" name="m2" dataDxfId="77" totalsRowDxfId="76"/>
    <tableColumn id="10" xr3:uid="{7494FADF-3468-4210-83B3-F77C7014385C}" name="%" totalsRowFunction="custom" dataDxfId="75" totalsRowDxfId="74">
      <totalsRowFormula>SUM(K17:K25)</totalsRowFormula>
    </tableColumn>
  </tableColumns>
  <tableStyleInfo name="Štýl tabuľky 6 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FD59DF5-D711-4EC3-B556-A7F15B3F6BD1}" name="Tabuľka15811" displayName="Tabuľka15811" ref="B29:K37" totalsRowCount="1" headerRowDxfId="73" dataDxfId="72" totalsRowDxfId="71">
  <autoFilter ref="B29:K36" xr:uid="{BFD59DF5-D711-4EC3-B556-A7F15B3F6BD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sortState xmlns:xlrd2="http://schemas.microsoft.com/office/spreadsheetml/2017/richdata2" ref="B30:K36">
    <sortCondition ref="B29:B36"/>
  </sortState>
  <tableColumns count="10">
    <tableColumn id="1" xr3:uid="{DD4A4C6C-E1CD-4D9C-9FE8-480F57B5E5CF}" name="Č." dataDxfId="70" totalsRowDxfId="69"/>
    <tableColumn id="2" xr3:uid="{F3430148-F7D2-4045-93D1-E90A4FDFCC16}" name="Latinský názov" totalsRowLabel="Celková hodnota" dataDxfId="68" totalsRowDxfId="67"/>
    <tableColumn id="3" xr3:uid="{86669C65-57BE-467B-A10B-19790DF10EDB}" name="Slovenský názov" dataDxfId="66" totalsRowDxfId="65"/>
    <tableColumn id="11" xr3:uid="{51317F25-08C1-4806-B3AC-B7B28D098D79}" name="Ks" totalsRowFunction="custom" dataDxfId="64" totalsRowDxfId="63">
      <calculatedColumnFormula>Tabuľka15811[[#This Row],[ks/m2]]*Tabuľka15811[[#This Row],[m2]]*Tabuľka15811[[#This Row],[%]]</calculatedColumnFormula>
      <totalsRowFormula>SUM(E30:E36)</totalsRowFormula>
    </tableColumn>
    <tableColumn id="4" xr3:uid="{71B4877C-0EBE-4143-85F2-6066504F02F2}" name="velkosť cm" dataDxfId="62" totalsRowDxfId="61"/>
    <tableColumn id="5" xr3:uid="{7228E1EE-26EA-44C4-BD4A-533CA290967A}" name="pozn." dataDxfId="60" totalsRowDxfId="59"/>
    <tableColumn id="6" xr3:uid="{777D0BB1-A30C-4277-A070-D4EF79C9A70B}" name="ks/m2" dataDxfId="58" totalsRowDxfId="57"/>
    <tableColumn id="7" xr3:uid="{70A0E554-B3DF-475B-877A-DE48F498F1BA}" name="{" dataDxfId="56" totalsRowDxfId="55"/>
    <tableColumn id="9" xr3:uid="{B83AFB22-0F3B-4031-890B-D46BC187FFE5}" name="m2" dataDxfId="54" totalsRowDxfId="53"/>
    <tableColumn id="10" xr3:uid="{9E993D76-5E79-4B9C-A8AB-F399F3C93DF8}" name="%" totalsRowFunction="custom" dataDxfId="52" totalsRowDxfId="51" dataCellStyle="Percentá">
      <totalsRowFormula>SUM(K30:K36)</totalsRowFormula>
    </tableColumn>
  </tableColumns>
  <tableStyleInfo name="Štýl tabuľky 6 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CE68E53-85FC-4B7E-A478-5E595A86F855}" name="Tabuľka1581113" displayName="Tabuľka1581113" ref="B40:K48" totalsRowCount="1" headerRowDxfId="50" dataDxfId="49" totalsRowDxfId="48">
  <autoFilter ref="B40:K47" xr:uid="{8CE68E53-85FC-4B7E-A478-5E595A86F85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sortState xmlns:xlrd2="http://schemas.microsoft.com/office/spreadsheetml/2017/richdata2" ref="B41:K47">
    <sortCondition ref="B29:B36"/>
  </sortState>
  <tableColumns count="10">
    <tableColumn id="1" xr3:uid="{B4A8572A-4884-42BF-86C1-A52439D3A9D1}" name="Č." dataDxfId="47" totalsRowDxfId="46"/>
    <tableColumn id="2" xr3:uid="{A5C87C09-E86D-462F-9684-55CF5822B051}" name="Latinský názov" totalsRowLabel="Celková hodnota" dataDxfId="45" totalsRowDxfId="44"/>
    <tableColumn id="3" xr3:uid="{54E58BED-5721-47B7-8B8A-058DEFC0D8A7}" name="Slovenský názov" dataDxfId="43" totalsRowDxfId="42"/>
    <tableColumn id="11" xr3:uid="{6CE08CB9-E99E-4623-83F6-FB957600FB5C}" name="Ks" totalsRowFunction="custom" dataDxfId="41" totalsRowDxfId="40">
      <calculatedColumnFormula>Tabuľka1581113[[#This Row],[ks/m2]]*Tabuľka1581113[[#This Row],[m2]]*Tabuľka1581113[[#This Row],[%]]</calculatedColumnFormula>
      <totalsRowFormula>SUM(E41:E47)</totalsRowFormula>
    </tableColumn>
    <tableColumn id="4" xr3:uid="{0FCB1749-84F0-4D1D-BE20-160603EB82CD}" name="velkosť cm" dataDxfId="39" totalsRowDxfId="38"/>
    <tableColumn id="5" xr3:uid="{5F7EBFAD-3420-4ABD-A30A-16BBF22F4A55}" name="pozn." dataDxfId="37" totalsRowDxfId="36"/>
    <tableColumn id="6" xr3:uid="{08173644-32A7-4C8A-9A2A-D228832AFC02}" name="ks/m2" dataDxfId="35" totalsRowDxfId="34"/>
    <tableColumn id="7" xr3:uid="{6C77559F-D7BC-41C4-AE9C-694325000D90}" name="{" dataDxfId="33" totalsRowDxfId="32"/>
    <tableColumn id="9" xr3:uid="{E3EF5A26-C396-4516-B8DD-E60E8834FAF3}" name="m2" dataDxfId="31" totalsRowDxfId="30"/>
    <tableColumn id="10" xr3:uid="{2142DF0B-74CE-46A9-8B6A-F072C7609B9A}" name="%" totalsRowFunction="custom" dataDxfId="29" totalsRowDxfId="28" dataCellStyle="Percentá">
      <totalsRowFormula>SUM(K41:K47)</totalsRowFormula>
    </tableColumn>
  </tableColumns>
  <tableStyleInfo name="Štýl tabuľky 6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45"/>
  <sheetViews>
    <sheetView workbookViewId="0">
      <selection activeCell="S15" sqref="S15"/>
    </sheetView>
  </sheetViews>
  <sheetFormatPr defaultRowHeight="15.6" customHeight="1" x14ac:dyDescent="0.2"/>
  <cols>
    <col min="1" max="1" width="5.85546875" style="2" customWidth="1"/>
    <col min="2" max="2" width="23" style="1" customWidth="1"/>
    <col min="3" max="3" width="19.42578125" style="3" hidden="1" customWidth="1"/>
    <col min="4" max="4" width="6.7109375" style="4" customWidth="1"/>
    <col min="5" max="5" width="7.5703125" style="2" customWidth="1"/>
    <col min="6" max="6" width="13" style="5" customWidth="1"/>
    <col min="7" max="7" width="4.140625" style="24" customWidth="1"/>
    <col min="8" max="8" width="7.42578125" style="4" customWidth="1"/>
    <col min="9" max="9" width="11.5703125" style="20" customWidth="1"/>
    <col min="10" max="10" width="14" style="7" customWidth="1"/>
    <col min="11" max="11" width="4.7109375" style="3" customWidth="1"/>
    <col min="12" max="12" width="3.42578125" style="3" customWidth="1"/>
    <col min="13" max="13" width="4.140625" style="3" customWidth="1"/>
    <col min="14" max="14" width="4.7109375" style="3" customWidth="1"/>
    <col min="15" max="15" width="5.5703125" style="3" customWidth="1"/>
    <col min="16" max="16384" width="9.140625" style="3"/>
  </cols>
  <sheetData>
    <row r="2" spans="1:20" ht="15.6" customHeight="1" x14ac:dyDescent="0.2">
      <c r="B2" s="10" t="s">
        <v>40</v>
      </c>
      <c r="K2" s="12"/>
      <c r="L2" s="10"/>
      <c r="N2" s="8"/>
      <c r="O2" s="2"/>
      <c r="P2" s="1"/>
      <c r="Q2" s="22"/>
      <c r="R2" s="15"/>
      <c r="S2" s="17"/>
      <c r="T2" s="53"/>
    </row>
    <row r="3" spans="1:20" ht="25.5" x14ac:dyDescent="0.2">
      <c r="A3" s="62" t="s">
        <v>24</v>
      </c>
      <c r="B3" s="75" t="s">
        <v>0</v>
      </c>
      <c r="C3" s="76" t="s">
        <v>1</v>
      </c>
      <c r="D3" s="77" t="s">
        <v>13</v>
      </c>
      <c r="E3" s="78" t="s">
        <v>31</v>
      </c>
      <c r="F3" s="76" t="s">
        <v>6</v>
      </c>
      <c r="G3" s="62" t="s">
        <v>21</v>
      </c>
      <c r="H3" s="79" t="s">
        <v>8</v>
      </c>
      <c r="I3" s="80" t="s">
        <v>121</v>
      </c>
      <c r="J3" s="81" t="s">
        <v>122</v>
      </c>
      <c r="K3" s="12"/>
      <c r="L3" s="12"/>
      <c r="N3" s="12"/>
      <c r="O3" s="8"/>
      <c r="Q3" s="8"/>
      <c r="R3" s="23"/>
      <c r="S3" s="19"/>
      <c r="T3" s="54"/>
    </row>
    <row r="4" spans="1:20" ht="25.5" x14ac:dyDescent="0.2">
      <c r="A4" s="8" t="s">
        <v>43</v>
      </c>
      <c r="B4" s="9" t="s">
        <v>101</v>
      </c>
      <c r="C4" s="5"/>
      <c r="D4" s="10">
        <v>4</v>
      </c>
      <c r="E4" s="8" t="s">
        <v>44</v>
      </c>
      <c r="F4" s="5" t="s">
        <v>73</v>
      </c>
      <c r="G4" s="8"/>
      <c r="H4" s="22"/>
      <c r="I4" s="17">
        <v>420</v>
      </c>
      <c r="J4" s="7">
        <f>PRODUCT(Tabuľka5[[#This Row],[Ks]],Tabuľka5[[#This Row],[EUR/
ks bez DPH]])</f>
        <v>1680</v>
      </c>
      <c r="K4" s="8"/>
      <c r="L4" s="12"/>
      <c r="N4" s="10"/>
      <c r="O4" s="8"/>
      <c r="Q4" s="8"/>
      <c r="R4" s="22"/>
      <c r="S4" s="53"/>
      <c r="T4" s="55"/>
    </row>
    <row r="5" spans="1:20" ht="15.6" customHeight="1" x14ac:dyDescent="0.2">
      <c r="B5" s="1" t="s">
        <v>11</v>
      </c>
      <c r="C5" s="5"/>
      <c r="D5" s="10">
        <f>SUM(D4:D4)</f>
        <v>4</v>
      </c>
      <c r="E5" s="8"/>
      <c r="G5" s="8"/>
      <c r="H5" s="8"/>
      <c r="I5" s="10"/>
      <c r="J5" s="11">
        <f>SUM(J4:J4)</f>
        <v>1680</v>
      </c>
      <c r="K5" s="8"/>
      <c r="L5" s="9"/>
      <c r="M5" s="5"/>
      <c r="N5" s="10"/>
      <c r="O5" s="2"/>
      <c r="P5" s="5"/>
      <c r="Q5" s="8"/>
      <c r="R5" s="22"/>
      <c r="S5" s="53"/>
      <c r="T5" s="55"/>
    </row>
    <row r="6" spans="1:20" ht="15.6" customHeight="1" x14ac:dyDescent="0.2">
      <c r="C6" s="5"/>
      <c r="D6" s="8"/>
      <c r="F6" s="1"/>
      <c r="G6" s="8"/>
      <c r="H6" s="15"/>
      <c r="I6" s="10"/>
      <c r="J6" s="11"/>
      <c r="K6" s="8"/>
      <c r="L6" s="9"/>
      <c r="M6" s="5"/>
      <c r="N6" s="10"/>
      <c r="O6" s="8"/>
      <c r="P6" s="5"/>
      <c r="Q6" s="8"/>
      <c r="R6" s="22"/>
      <c r="S6" s="53"/>
      <c r="T6" s="55"/>
    </row>
    <row r="7" spans="1:20" ht="15.6" customHeight="1" thickBot="1" x14ac:dyDescent="0.25">
      <c r="A7" s="64"/>
      <c r="B7" s="65" t="s">
        <v>41</v>
      </c>
      <c r="C7" s="66"/>
      <c r="D7" s="67"/>
      <c r="E7" s="64"/>
      <c r="F7" s="68"/>
      <c r="G7" s="67"/>
      <c r="H7" s="69"/>
      <c r="I7" s="65"/>
      <c r="J7" s="70"/>
      <c r="K7" s="8"/>
      <c r="L7" s="9"/>
      <c r="M7" s="5"/>
      <c r="N7" s="10"/>
      <c r="O7" s="8"/>
      <c r="P7" s="5"/>
      <c r="Q7" s="8"/>
      <c r="R7" s="22"/>
      <c r="S7" s="53"/>
      <c r="T7" s="55"/>
    </row>
    <row r="8" spans="1:20" s="16" customFormat="1" ht="25.5" x14ac:dyDescent="0.2">
      <c r="A8" s="8" t="s">
        <v>24</v>
      </c>
      <c r="B8" s="1" t="s">
        <v>0</v>
      </c>
      <c r="C8" s="6" t="s">
        <v>1</v>
      </c>
      <c r="D8" s="10" t="s">
        <v>13</v>
      </c>
      <c r="E8" s="15" t="s">
        <v>36</v>
      </c>
      <c r="F8" s="6" t="s">
        <v>3</v>
      </c>
      <c r="G8" s="8" t="s">
        <v>32</v>
      </c>
      <c r="H8" s="21" t="s">
        <v>7</v>
      </c>
      <c r="I8" s="19" t="s">
        <v>121</v>
      </c>
      <c r="J8" s="11" t="s">
        <v>122</v>
      </c>
      <c r="K8" s="8"/>
      <c r="L8" s="9"/>
      <c r="M8" s="5"/>
      <c r="N8" s="10"/>
      <c r="O8" s="8"/>
      <c r="P8" s="5"/>
      <c r="Q8" s="8"/>
      <c r="R8" s="22"/>
      <c r="S8" s="53"/>
      <c r="T8" s="55"/>
    </row>
    <row r="9" spans="1:20" ht="15.6" customHeight="1" x14ac:dyDescent="0.2">
      <c r="A9" s="8">
        <v>1</v>
      </c>
      <c r="B9" s="9" t="s">
        <v>46</v>
      </c>
      <c r="C9" s="5"/>
      <c r="D9" s="10">
        <v>98</v>
      </c>
      <c r="E9" s="8" t="s">
        <v>117</v>
      </c>
      <c r="F9" s="5" t="s">
        <v>73</v>
      </c>
      <c r="G9" s="8">
        <v>5</v>
      </c>
      <c r="H9" s="22"/>
      <c r="I9" s="17">
        <v>4.2</v>
      </c>
      <c r="J9" s="11">
        <f>PRODUCT(Tabuľka3[[#This Row],[Ks]],Tabuľka3[[#This Row],[EUR/
ks bez DPH]])</f>
        <v>411.6</v>
      </c>
      <c r="K9" s="8"/>
      <c r="L9" s="9"/>
      <c r="N9" s="10"/>
      <c r="O9" s="8"/>
      <c r="P9" s="5"/>
      <c r="Q9" s="8"/>
      <c r="R9" s="22"/>
      <c r="S9" s="53"/>
      <c r="T9" s="55"/>
    </row>
    <row r="10" spans="1:20" ht="15.6" customHeight="1" x14ac:dyDescent="0.2">
      <c r="A10" s="8">
        <v>2</v>
      </c>
      <c r="B10" s="9" t="s">
        <v>45</v>
      </c>
      <c r="C10" s="5"/>
      <c r="D10" s="10">
        <v>495</v>
      </c>
      <c r="E10" s="8" t="s">
        <v>117</v>
      </c>
      <c r="F10" s="5" t="s">
        <v>73</v>
      </c>
      <c r="G10" s="8">
        <v>5</v>
      </c>
      <c r="H10" s="22"/>
      <c r="I10" s="17">
        <v>2.5</v>
      </c>
      <c r="J10" s="7">
        <f>PRODUCT(Tabuľka3[[#This Row],[Ks]],Tabuľka3[[#This Row],[EUR/
ks bez DPH]])</f>
        <v>1237.5</v>
      </c>
      <c r="K10" s="8"/>
      <c r="L10" s="9"/>
      <c r="M10" s="5"/>
      <c r="N10" s="10"/>
      <c r="O10" s="8"/>
      <c r="P10" s="5"/>
      <c r="Q10" s="8"/>
      <c r="R10" s="22"/>
      <c r="S10" s="53"/>
      <c r="T10" s="55"/>
    </row>
    <row r="11" spans="1:20" s="12" customFormat="1" ht="15.6" customHeight="1" x14ac:dyDescent="0.2">
      <c r="A11" s="8">
        <v>3</v>
      </c>
      <c r="B11" s="9" t="s">
        <v>72</v>
      </c>
      <c r="C11" s="5"/>
      <c r="D11" s="10">
        <v>6</v>
      </c>
      <c r="E11" s="8" t="s">
        <v>116</v>
      </c>
      <c r="F11" s="5" t="s">
        <v>74</v>
      </c>
      <c r="G11" s="8">
        <v>1</v>
      </c>
      <c r="H11" s="22"/>
      <c r="I11" s="17">
        <v>16.7</v>
      </c>
      <c r="J11" s="11">
        <f>PRODUCT(Tabuľka3[[#This Row],[Ks]],Tabuľka3[[#This Row],[EUR/
ks bez DPH]])</f>
        <v>100.19999999999999</v>
      </c>
      <c r="K11" s="8"/>
      <c r="L11" s="9"/>
      <c r="M11" s="5"/>
      <c r="N11" s="10"/>
      <c r="O11" s="8"/>
      <c r="P11" s="5"/>
      <c r="Q11" s="8"/>
      <c r="R11" s="22"/>
      <c r="S11" s="53"/>
      <c r="T11" s="55"/>
    </row>
    <row r="12" spans="1:20" s="12" customFormat="1" ht="15.6" customHeight="1" x14ac:dyDescent="0.2">
      <c r="B12" s="1" t="s">
        <v>11</v>
      </c>
      <c r="C12" s="3"/>
      <c r="D12" s="10">
        <f>SUM(D9:D11)</f>
        <v>599</v>
      </c>
      <c r="E12" s="8"/>
      <c r="F12" s="5"/>
      <c r="G12" s="8"/>
      <c r="H12" s="22"/>
      <c r="I12" s="63"/>
      <c r="J12" s="11">
        <f>SUBTOTAL(109,Tabuľka3[EUR Celkom bez DPH])</f>
        <v>1749.3</v>
      </c>
      <c r="K12" s="3"/>
      <c r="L12" s="1"/>
      <c r="M12" s="5"/>
      <c r="N12" s="10"/>
      <c r="O12" s="2"/>
      <c r="P12" s="5"/>
      <c r="Q12" s="8"/>
      <c r="R12" s="8"/>
      <c r="S12" s="10"/>
      <c r="T12" s="55"/>
    </row>
    <row r="13" spans="1:20" s="12" customFormat="1" ht="15.6" customHeight="1" x14ac:dyDescent="0.2">
      <c r="B13" s="1"/>
      <c r="C13" s="3"/>
      <c r="D13" s="10"/>
      <c r="E13" s="8"/>
      <c r="F13" s="5"/>
      <c r="G13" s="8"/>
      <c r="H13" s="22"/>
      <c r="I13" s="17"/>
      <c r="J13" s="11"/>
    </row>
    <row r="14" spans="1:20" ht="13.5" thickBot="1" x14ac:dyDescent="0.25">
      <c r="A14" s="72"/>
      <c r="B14" s="65" t="s">
        <v>42</v>
      </c>
      <c r="C14" s="71"/>
      <c r="D14" s="67"/>
      <c r="E14" s="64"/>
      <c r="F14" s="68"/>
      <c r="G14" s="73"/>
      <c r="H14" s="69"/>
      <c r="I14" s="70"/>
      <c r="J14" s="70" t="s">
        <v>81</v>
      </c>
      <c r="K14" s="12"/>
      <c r="L14" s="12"/>
      <c r="N14" s="12"/>
      <c r="O14" s="8"/>
      <c r="Q14" s="8"/>
      <c r="R14" s="23"/>
      <c r="S14" s="19"/>
      <c r="T14" s="54"/>
    </row>
    <row r="15" spans="1:20" s="12" customFormat="1" ht="25.5" x14ac:dyDescent="0.2">
      <c r="A15" s="12" t="s">
        <v>24</v>
      </c>
      <c r="B15" s="12" t="s">
        <v>0</v>
      </c>
      <c r="C15" s="3" t="s">
        <v>1</v>
      </c>
      <c r="D15" s="12" t="s">
        <v>13</v>
      </c>
      <c r="E15" s="8" t="s">
        <v>31</v>
      </c>
      <c r="F15" s="3" t="s">
        <v>3</v>
      </c>
      <c r="G15" s="8" t="s">
        <v>5</v>
      </c>
      <c r="H15" s="23" t="s">
        <v>7</v>
      </c>
      <c r="I15" s="19" t="s">
        <v>121</v>
      </c>
      <c r="J15" s="11" t="s">
        <v>122</v>
      </c>
      <c r="K15" s="8"/>
      <c r="M15" s="3"/>
      <c r="N15" s="10"/>
      <c r="O15" s="8"/>
      <c r="P15" s="3"/>
      <c r="Q15" s="8"/>
      <c r="R15" s="22"/>
      <c r="S15" s="53"/>
      <c r="T15" s="55"/>
    </row>
    <row r="16" spans="1:20" s="12" customFormat="1" ht="15.6" customHeight="1" x14ac:dyDescent="0.2">
      <c r="A16" s="8">
        <v>4</v>
      </c>
      <c r="B16" s="9" t="s">
        <v>56</v>
      </c>
      <c r="C16" s="5"/>
      <c r="D16" s="57">
        <v>148</v>
      </c>
      <c r="E16" s="8"/>
      <c r="F16" s="5" t="s">
        <v>50</v>
      </c>
      <c r="G16" s="8">
        <v>7</v>
      </c>
      <c r="H16" s="22" t="s">
        <v>30</v>
      </c>
      <c r="I16" s="17">
        <v>2.5</v>
      </c>
      <c r="J16" s="11">
        <f>PRODUCT(Tabuľka1[[#This Row],[Ks]],Tabuľka1[[#This Row],[EUR/
ks bez DPH]])</f>
        <v>370</v>
      </c>
      <c r="K16" s="8"/>
      <c r="L16" s="9"/>
      <c r="M16" s="5"/>
      <c r="N16" s="10"/>
      <c r="O16" s="8"/>
      <c r="P16" s="5"/>
      <c r="Q16" s="8"/>
      <c r="R16" s="22"/>
      <c r="S16" s="53"/>
      <c r="T16" s="55"/>
    </row>
    <row r="17" spans="1:20" s="12" customFormat="1" ht="15.6" customHeight="1" x14ac:dyDescent="0.2">
      <c r="A17" s="8">
        <v>5</v>
      </c>
      <c r="B17" s="9" t="s">
        <v>57</v>
      </c>
      <c r="C17" s="5"/>
      <c r="D17" s="57">
        <v>148</v>
      </c>
      <c r="E17" s="8"/>
      <c r="F17" s="5" t="s">
        <v>50</v>
      </c>
      <c r="G17" s="8">
        <v>7</v>
      </c>
      <c r="H17" s="22" t="s">
        <v>30</v>
      </c>
      <c r="I17" s="17">
        <v>2.5</v>
      </c>
      <c r="J17" s="11">
        <f>PRODUCT(Tabuľka1[[#This Row],[Ks]],Tabuľka1[[#This Row],[EUR/
ks bez DPH]])</f>
        <v>370</v>
      </c>
      <c r="K17" s="8"/>
      <c r="L17" s="9"/>
      <c r="M17" s="5"/>
      <c r="N17" s="10"/>
      <c r="O17" s="8"/>
      <c r="P17" s="5"/>
      <c r="Q17" s="8"/>
      <c r="R17" s="22"/>
      <c r="S17" s="53"/>
      <c r="T17" s="55"/>
    </row>
    <row r="18" spans="1:20" s="12" customFormat="1" ht="15.6" customHeight="1" x14ac:dyDescent="0.2">
      <c r="A18" s="8">
        <v>6</v>
      </c>
      <c r="B18" s="9" t="s">
        <v>47</v>
      </c>
      <c r="C18" s="5"/>
      <c r="D18" s="57">
        <v>35</v>
      </c>
      <c r="E18" s="2"/>
      <c r="F18" s="5" t="s">
        <v>48</v>
      </c>
      <c r="G18" s="8">
        <v>5</v>
      </c>
      <c r="H18" s="22" t="s">
        <v>9</v>
      </c>
      <c r="I18" s="17">
        <v>2.5</v>
      </c>
      <c r="J18" s="11">
        <f>PRODUCT(Tabuľka1[[#This Row],[Ks]],Tabuľka1[[#This Row],[EUR/
ks bez DPH]])</f>
        <v>87.5</v>
      </c>
      <c r="K18" s="8"/>
      <c r="L18" s="9"/>
      <c r="M18" s="5"/>
      <c r="N18" s="10"/>
      <c r="O18" s="8"/>
      <c r="P18" s="5"/>
      <c r="Q18" s="8"/>
      <c r="R18" s="22"/>
      <c r="S18" s="53"/>
      <c r="T18" s="55"/>
    </row>
    <row r="19" spans="1:20" s="12" customFormat="1" ht="15.6" customHeight="1" x14ac:dyDescent="0.2">
      <c r="A19" s="8">
        <v>7</v>
      </c>
      <c r="B19" s="9" t="s">
        <v>62</v>
      </c>
      <c r="C19" s="5"/>
      <c r="D19" s="57">
        <v>115</v>
      </c>
      <c r="E19" s="8"/>
      <c r="F19" s="5" t="s">
        <v>59</v>
      </c>
      <c r="G19" s="8">
        <v>5</v>
      </c>
      <c r="H19" s="22" t="s">
        <v>63</v>
      </c>
      <c r="I19" s="17">
        <v>2.5</v>
      </c>
      <c r="J19" s="11">
        <f>PRODUCT(Tabuľka1[[#This Row],[Ks]],Tabuľka1[[#This Row],[EUR/
ks bez DPH]])</f>
        <v>287.5</v>
      </c>
      <c r="K19" s="8"/>
      <c r="L19" s="9"/>
      <c r="M19" s="5"/>
      <c r="N19" s="10"/>
      <c r="O19" s="8"/>
      <c r="P19" s="5"/>
      <c r="Q19" s="8"/>
      <c r="R19" s="22"/>
      <c r="S19" s="53"/>
      <c r="T19" s="55"/>
    </row>
    <row r="20" spans="1:20" s="14" customFormat="1" ht="15.6" customHeight="1" x14ac:dyDescent="0.2">
      <c r="A20" s="8">
        <v>8</v>
      </c>
      <c r="B20" s="9" t="s">
        <v>49</v>
      </c>
      <c r="C20" s="5"/>
      <c r="D20" s="57">
        <v>148</v>
      </c>
      <c r="E20" s="8"/>
      <c r="F20" s="5" t="s">
        <v>50</v>
      </c>
      <c r="G20" s="8">
        <v>7</v>
      </c>
      <c r="H20" s="22" t="s">
        <v>26</v>
      </c>
      <c r="I20" s="17">
        <v>2.5</v>
      </c>
      <c r="J20" s="11">
        <f>PRODUCT(Tabuľka1[[#This Row],[Ks]],Tabuľka1[[#This Row],[EUR/
ks bez DPH]])</f>
        <v>370</v>
      </c>
      <c r="K20" s="8"/>
      <c r="L20" s="9"/>
      <c r="M20" s="3"/>
      <c r="N20" s="10"/>
      <c r="O20" s="8"/>
      <c r="P20" s="5"/>
      <c r="Q20" s="8"/>
      <c r="R20" s="22"/>
      <c r="S20" s="53"/>
      <c r="T20" s="55"/>
    </row>
    <row r="21" spans="1:20" ht="15.6" customHeight="1" x14ac:dyDescent="0.2">
      <c r="A21" s="8">
        <v>9</v>
      </c>
      <c r="B21" s="9" t="s">
        <v>58</v>
      </c>
      <c r="C21" s="5"/>
      <c r="D21" s="57">
        <v>48</v>
      </c>
      <c r="E21" s="8"/>
      <c r="F21" s="5" t="s">
        <v>59</v>
      </c>
      <c r="G21" s="8">
        <v>3</v>
      </c>
      <c r="H21" s="22" t="s">
        <v>10</v>
      </c>
      <c r="I21" s="17">
        <v>2.5</v>
      </c>
      <c r="J21" s="11">
        <f>PRODUCT(Tabuľka1[[#This Row],[Ks]],Tabuľka1[[#This Row],[EUR/
ks bez DPH]])</f>
        <v>120</v>
      </c>
      <c r="K21" s="8"/>
      <c r="L21" s="9"/>
      <c r="M21" s="5"/>
      <c r="N21" s="10"/>
      <c r="O21" s="8"/>
      <c r="P21" s="5"/>
      <c r="Q21" s="8"/>
      <c r="R21" s="22"/>
      <c r="S21" s="53"/>
      <c r="T21" s="55"/>
    </row>
    <row r="22" spans="1:20" ht="15.6" customHeight="1" x14ac:dyDescent="0.2">
      <c r="A22" s="8">
        <v>10</v>
      </c>
      <c r="B22" s="9" t="s">
        <v>79</v>
      </c>
      <c r="D22" s="57">
        <v>94</v>
      </c>
      <c r="E22" s="8"/>
      <c r="F22" s="5" t="s">
        <v>59</v>
      </c>
      <c r="G22" s="8">
        <v>5</v>
      </c>
      <c r="H22" s="22" t="s">
        <v>27</v>
      </c>
      <c r="I22" s="17">
        <v>2.5</v>
      </c>
      <c r="J22" s="11">
        <f>PRODUCT(Tabuľka1[[#This Row],[Ks]],Tabuľka1[[#This Row],[EUR/
ks bez DPH]])</f>
        <v>235</v>
      </c>
      <c r="L22" s="9"/>
      <c r="M22" s="5"/>
      <c r="N22" s="10"/>
      <c r="O22" s="2"/>
      <c r="P22" s="5"/>
      <c r="Q22" s="8"/>
      <c r="R22" s="8"/>
      <c r="S22" s="10"/>
      <c r="T22" s="55"/>
    </row>
    <row r="23" spans="1:20" ht="15.6" customHeight="1" x14ac:dyDescent="0.2">
      <c r="A23" s="8">
        <v>11</v>
      </c>
      <c r="B23" s="9" t="s">
        <v>78</v>
      </c>
      <c r="C23" s="5"/>
      <c r="D23" s="57">
        <v>282</v>
      </c>
      <c r="E23" s="8"/>
      <c r="F23" s="5" t="s">
        <v>50</v>
      </c>
      <c r="G23" s="8">
        <v>8</v>
      </c>
      <c r="H23" s="22" t="s">
        <v>61</v>
      </c>
      <c r="I23" s="17">
        <v>2.5</v>
      </c>
      <c r="J23" s="11">
        <f>PRODUCT(Tabuľka1[[#This Row],[Ks]],Tabuľka1[[#This Row],[EUR/
ks bez DPH]])</f>
        <v>705</v>
      </c>
      <c r="L23" s="59"/>
    </row>
    <row r="24" spans="1:20" ht="15.6" customHeight="1" x14ac:dyDescent="0.2">
      <c r="A24" s="8">
        <v>12</v>
      </c>
      <c r="B24" s="9" t="s">
        <v>64</v>
      </c>
      <c r="C24" s="5"/>
      <c r="D24" s="57">
        <v>49</v>
      </c>
      <c r="E24" s="8"/>
      <c r="F24" s="5" t="s">
        <v>48</v>
      </c>
      <c r="G24" s="8">
        <v>7</v>
      </c>
      <c r="H24" s="22" t="s">
        <v>35</v>
      </c>
      <c r="I24" s="17">
        <v>2.5</v>
      </c>
      <c r="J24" s="11">
        <f>PRODUCT(Tabuľka1[[#This Row],[Ks]],Tabuľka1[[#This Row],[EUR/
ks bez DPH]])</f>
        <v>122.5</v>
      </c>
      <c r="L24" s="59"/>
    </row>
    <row r="25" spans="1:20" ht="15.6" customHeight="1" x14ac:dyDescent="0.2">
      <c r="A25" s="8">
        <v>13</v>
      </c>
      <c r="B25" s="9" t="s">
        <v>51</v>
      </c>
      <c r="C25" s="5"/>
      <c r="D25" s="57">
        <v>32</v>
      </c>
      <c r="E25" s="8"/>
      <c r="F25" s="5" t="s">
        <v>48</v>
      </c>
      <c r="G25" s="8">
        <v>5</v>
      </c>
      <c r="H25" s="22" t="s">
        <v>52</v>
      </c>
      <c r="I25" s="17">
        <v>2.5</v>
      </c>
      <c r="J25" s="11">
        <f>PRODUCT(Tabuľka1[[#This Row],[Ks]],Tabuľka1[[#This Row],[EUR/
ks bez DPH]])</f>
        <v>80</v>
      </c>
      <c r="L25" s="59"/>
    </row>
    <row r="26" spans="1:20" ht="15.6" customHeight="1" x14ac:dyDescent="0.2">
      <c r="A26" s="8">
        <v>14</v>
      </c>
      <c r="B26" s="9" t="s">
        <v>54</v>
      </c>
      <c r="C26" s="5"/>
      <c r="D26" s="57">
        <v>35</v>
      </c>
      <c r="E26" s="8"/>
      <c r="F26" s="5" t="s">
        <v>48</v>
      </c>
      <c r="G26" s="8">
        <v>5</v>
      </c>
      <c r="H26" s="22" t="s">
        <v>28</v>
      </c>
      <c r="I26" s="17">
        <v>2.5</v>
      </c>
      <c r="J26" s="11">
        <f>PRODUCT(Tabuľka1[[#This Row],[Ks]],Tabuľka1[[#This Row],[EUR/
ks bez DPH]])</f>
        <v>87.5</v>
      </c>
      <c r="L26" s="59"/>
    </row>
    <row r="27" spans="1:20" ht="15.6" customHeight="1" x14ac:dyDescent="0.2">
      <c r="A27" s="8">
        <v>15</v>
      </c>
      <c r="B27" s="9" t="s">
        <v>55</v>
      </c>
      <c r="C27" s="5"/>
      <c r="D27" s="57">
        <v>21</v>
      </c>
      <c r="E27" s="8"/>
      <c r="F27" s="5" t="s">
        <v>48</v>
      </c>
      <c r="G27" s="8">
        <v>3</v>
      </c>
      <c r="H27" s="22" t="s">
        <v>26</v>
      </c>
      <c r="I27" s="17">
        <v>2.5</v>
      </c>
      <c r="J27" s="11">
        <f>PRODUCT(Tabuľka1[[#This Row],[Ks]],Tabuľka1[[#This Row],[EUR/
ks bez DPH]])</f>
        <v>52.5</v>
      </c>
      <c r="L27" s="59"/>
    </row>
    <row r="28" spans="1:20" ht="15.6" customHeight="1" x14ac:dyDescent="0.2">
      <c r="A28" s="3"/>
      <c r="B28" s="1" t="s">
        <v>11</v>
      </c>
      <c r="C28" s="5"/>
      <c r="D28" s="57">
        <f>SUM(D16:D27)</f>
        <v>1155</v>
      </c>
      <c r="G28" s="8"/>
      <c r="H28" s="8"/>
      <c r="I28" s="10"/>
      <c r="J28" s="11">
        <f>SUM(J16:J27)</f>
        <v>2887.5</v>
      </c>
    </row>
    <row r="29" spans="1:20" ht="15.6" customHeight="1" x14ac:dyDescent="0.2">
      <c r="A29" s="3"/>
      <c r="C29" s="5"/>
      <c r="D29" s="10"/>
      <c r="G29" s="8"/>
      <c r="H29" s="8"/>
      <c r="I29" s="10"/>
      <c r="J29" s="11"/>
    </row>
    <row r="30" spans="1:20" ht="13.5" thickBot="1" x14ac:dyDescent="0.25">
      <c r="A30" s="72"/>
      <c r="B30" s="65" t="s">
        <v>33</v>
      </c>
      <c r="C30" s="71"/>
      <c r="D30" s="67"/>
      <c r="E30" s="64"/>
      <c r="F30" s="68"/>
      <c r="G30" s="73"/>
      <c r="H30" s="69"/>
      <c r="I30" s="70"/>
      <c r="J30" s="74" t="s">
        <v>81</v>
      </c>
    </row>
    <row r="31" spans="1:20" ht="25.5" x14ac:dyDescent="0.2">
      <c r="A31" s="12" t="s">
        <v>24</v>
      </c>
      <c r="B31" s="12" t="s">
        <v>0</v>
      </c>
      <c r="C31" s="3" t="s">
        <v>1</v>
      </c>
      <c r="D31" s="12" t="s">
        <v>13</v>
      </c>
      <c r="E31" s="8" t="s">
        <v>31</v>
      </c>
      <c r="F31" s="3" t="s">
        <v>3</v>
      </c>
      <c r="G31" s="8" t="s">
        <v>5</v>
      </c>
      <c r="H31" s="23" t="s">
        <v>7</v>
      </c>
      <c r="I31" s="19" t="s">
        <v>121</v>
      </c>
      <c r="J31" s="11" t="s">
        <v>122</v>
      </c>
    </row>
    <row r="32" spans="1:20" ht="15.6" customHeight="1" x14ac:dyDescent="0.2">
      <c r="B32" s="9" t="s">
        <v>68</v>
      </c>
      <c r="D32" s="6">
        <v>500</v>
      </c>
      <c r="E32" s="4"/>
      <c r="F32" s="13" t="s">
        <v>37</v>
      </c>
      <c r="G32" s="2">
        <v>20</v>
      </c>
      <c r="H32" s="22" t="s">
        <v>27</v>
      </c>
      <c r="I32" s="52" t="s">
        <v>75</v>
      </c>
      <c r="J32" s="7">
        <v>577.5</v>
      </c>
    </row>
    <row r="33" spans="1:10" ht="15.6" customHeight="1" x14ac:dyDescent="0.2">
      <c r="A33" s="8"/>
      <c r="B33" s="9" t="s">
        <v>66</v>
      </c>
      <c r="C33" s="5"/>
      <c r="D33" s="10">
        <v>500</v>
      </c>
      <c r="E33" s="8"/>
      <c r="F33" s="13" t="s">
        <v>37</v>
      </c>
      <c r="G33" s="8">
        <v>10</v>
      </c>
      <c r="H33" s="22" t="s">
        <v>67</v>
      </c>
      <c r="I33" s="17" t="s">
        <v>75</v>
      </c>
      <c r="J33" s="7">
        <v>126</v>
      </c>
    </row>
    <row r="34" spans="1:10" ht="15.6" customHeight="1" x14ac:dyDescent="0.2">
      <c r="A34" s="8"/>
      <c r="B34" s="9" t="s">
        <v>65</v>
      </c>
      <c r="C34" s="5"/>
      <c r="D34" s="10">
        <v>1000</v>
      </c>
      <c r="F34" s="13" t="s">
        <v>37</v>
      </c>
      <c r="G34" s="22" t="s">
        <v>34</v>
      </c>
      <c r="H34" s="22" t="s">
        <v>67</v>
      </c>
      <c r="I34" s="17" t="s">
        <v>75</v>
      </c>
      <c r="J34" s="11">
        <v>436.8</v>
      </c>
    </row>
    <row r="35" spans="1:10" ht="15.6" customHeight="1" x14ac:dyDescent="0.2">
      <c r="A35" s="3"/>
      <c r="B35" s="1" t="s">
        <v>11</v>
      </c>
      <c r="C35" s="5"/>
      <c r="D35" s="10">
        <f>SUM(D32:D34)</f>
        <v>2000</v>
      </c>
      <c r="G35" s="8"/>
      <c r="H35" s="8"/>
      <c r="I35" s="10"/>
      <c r="J35" s="11">
        <f>SUM(J32:J34)</f>
        <v>1140.3</v>
      </c>
    </row>
    <row r="36" spans="1:10" ht="15.6" hidden="1" customHeight="1" x14ac:dyDescent="0.2"/>
    <row r="37" spans="1:10" ht="15.6" hidden="1" customHeight="1" x14ac:dyDescent="0.2"/>
    <row r="38" spans="1:10" ht="15.6" hidden="1" customHeight="1" x14ac:dyDescent="0.2">
      <c r="B38" s="10" t="s">
        <v>38</v>
      </c>
    </row>
    <row r="39" spans="1:10" ht="15.6" hidden="1" customHeight="1" x14ac:dyDescent="0.2">
      <c r="A39" s="26" t="s">
        <v>4</v>
      </c>
      <c r="B39" s="27" t="s">
        <v>29</v>
      </c>
      <c r="C39" s="27" t="s">
        <v>2</v>
      </c>
      <c r="D39" s="28" t="s">
        <v>12</v>
      </c>
      <c r="E39" s="18" t="s">
        <v>21</v>
      </c>
      <c r="F39" s="29" t="s">
        <v>20</v>
      </c>
      <c r="G39" s="27" t="s">
        <v>19</v>
      </c>
      <c r="H39" s="29" t="s">
        <v>25</v>
      </c>
      <c r="I39" s="30" t="s">
        <v>22</v>
      </c>
      <c r="J39" s="31" t="s">
        <v>23</v>
      </c>
    </row>
    <row r="40" spans="1:10" ht="15.6" hidden="1" customHeight="1" x14ac:dyDescent="0.2">
      <c r="A40" s="26"/>
      <c r="B40" s="18" t="s">
        <v>14</v>
      </c>
      <c r="C40" s="32"/>
      <c r="D40" s="28"/>
      <c r="E40" s="33"/>
      <c r="F40" s="29"/>
      <c r="G40" s="27"/>
      <c r="H40" s="29"/>
      <c r="I40" s="30"/>
      <c r="J40" s="34">
        <f>Tabuľka5[[#Totals],[EUR Celkom bez DPH]]</f>
        <v>1680</v>
      </c>
    </row>
    <row r="41" spans="1:10" ht="15.6" hidden="1" customHeight="1" x14ac:dyDescent="0.2">
      <c r="A41" s="26"/>
      <c r="B41" s="18" t="s">
        <v>15</v>
      </c>
      <c r="C41" s="32"/>
      <c r="D41" s="28"/>
      <c r="E41" s="33"/>
      <c r="F41" s="29"/>
      <c r="G41" s="27"/>
      <c r="H41" s="29"/>
      <c r="I41" s="30"/>
      <c r="J41" s="34">
        <f>SUM(Tabuľka1[[#Totals],[EUR Celkom bez DPH]],Tabuľka1[[#Totals],[EUR Celkom bez DPH]])</f>
        <v>5775</v>
      </c>
    </row>
    <row r="42" spans="1:10" ht="15.6" hidden="1" customHeight="1" x14ac:dyDescent="0.2">
      <c r="A42" s="26"/>
      <c r="B42" s="18" t="s">
        <v>39</v>
      </c>
      <c r="C42" s="32"/>
      <c r="D42" s="28"/>
      <c r="E42" s="33"/>
      <c r="F42" s="29"/>
      <c r="G42" s="27"/>
      <c r="H42" s="29"/>
      <c r="I42" s="30"/>
      <c r="J42" s="34"/>
    </row>
    <row r="43" spans="1:10" ht="15.6" hidden="1" customHeight="1" x14ac:dyDescent="0.2">
      <c r="A43" s="35"/>
      <c r="B43" s="36" t="s">
        <v>16</v>
      </c>
      <c r="C43" s="37"/>
      <c r="D43" s="38"/>
      <c r="E43" s="39"/>
      <c r="F43" s="40"/>
      <c r="G43" s="41"/>
      <c r="H43" s="40"/>
      <c r="I43" s="42"/>
      <c r="J43" s="43">
        <f>SUM(J40:J42)</f>
        <v>7455</v>
      </c>
    </row>
    <row r="44" spans="1:10" ht="15.6" hidden="1" customHeight="1" x14ac:dyDescent="0.2">
      <c r="A44" s="26"/>
      <c r="B44" s="18" t="s">
        <v>17</v>
      </c>
      <c r="C44" s="27"/>
      <c r="D44" s="44"/>
      <c r="E44" s="29"/>
      <c r="F44" s="29"/>
      <c r="G44" s="45"/>
      <c r="H44" s="29"/>
      <c r="I44" s="25">
        <v>0.2</v>
      </c>
      <c r="J44" s="34">
        <f>PRODUCT(J43,Tabuľka8[[#This Row],[       ]])</f>
        <v>1491</v>
      </c>
    </row>
    <row r="45" spans="1:10" ht="15.6" hidden="1" customHeight="1" x14ac:dyDescent="0.25">
      <c r="A45"/>
      <c r="B45" s="18" t="s">
        <v>18</v>
      </c>
      <c r="C45" s="46"/>
      <c r="D45" s="47"/>
      <c r="E45" s="48"/>
      <c r="F45" s="48"/>
      <c r="G45" s="49"/>
      <c r="H45" s="49"/>
      <c r="I45" s="50"/>
      <c r="J45" s="51">
        <f>SUM(J43:J44)</f>
        <v>8946</v>
      </c>
    </row>
  </sheetData>
  <phoneticPr fontId="1" type="noConversion"/>
  <pageMargins left="0.39370078740157483" right="0.39370078740157483" top="1.5748031496062993" bottom="0.78740157480314965" header="0.59055118110236227" footer="0.31496062992125984"/>
  <pageSetup paperSize="9" fitToWidth="0" fitToHeight="0" orientation="portrait" r:id="rId1"/>
  <headerFooter>
    <oddHeader xml:space="preserve">&amp;C&amp;"Calibri Light,Normálne"
výkaz rastlinného materiálu&amp;R&amp;"Calibri Light,Normálne"&amp;9Dom služieb Dúbravka
revitalizácia
2025
</oddHeader>
    <oddFooter>&amp;C&amp;"-,Normálne"&amp;8&amp;P/&amp;N</oddFooter>
  </headerFooter>
  <rowBreaks count="1" manualBreakCount="1">
    <brk id="46" max="9" man="1"/>
  </rowBreaks>
  <tableParts count="5"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0E8C3-D379-4172-9808-C6B89201A033}">
  <dimension ref="B2:K48"/>
  <sheetViews>
    <sheetView view="pageLayout" topLeftCell="A25" zoomScaleNormal="100" workbookViewId="0">
      <selection activeCell="L15" sqref="L15"/>
    </sheetView>
  </sheetViews>
  <sheetFormatPr defaultRowHeight="12.75" x14ac:dyDescent="0.2"/>
  <cols>
    <col min="1" max="2" width="5.140625" customWidth="1"/>
    <col min="3" max="3" width="24.7109375" customWidth="1"/>
    <col min="4" max="4" width="0" hidden="1" customWidth="1"/>
    <col min="6" max="6" width="7.85546875" customWidth="1"/>
    <col min="7" max="7" width="0" hidden="1" customWidth="1"/>
    <col min="10" max="10" width="11.5703125" hidden="1" customWidth="1"/>
    <col min="11" max="11" width="16.7109375" hidden="1" customWidth="1"/>
  </cols>
  <sheetData>
    <row r="2" spans="2:11" x14ac:dyDescent="0.2">
      <c r="B2" s="12"/>
      <c r="C2" s="10" t="s">
        <v>69</v>
      </c>
      <c r="D2" s="3"/>
      <c r="E2" s="8"/>
      <c r="F2" s="2"/>
      <c r="G2" s="1"/>
      <c r="H2" s="22"/>
      <c r="I2" s="15" t="s">
        <v>82</v>
      </c>
      <c r="J2" s="17"/>
      <c r="K2" s="53">
        <v>33</v>
      </c>
    </row>
    <row r="3" spans="2:11" ht="25.5" x14ac:dyDescent="0.2">
      <c r="B3" s="12" t="s">
        <v>24</v>
      </c>
      <c r="C3" s="12" t="s">
        <v>0</v>
      </c>
      <c r="D3" s="3" t="s">
        <v>1</v>
      </c>
      <c r="E3" s="12" t="s">
        <v>13</v>
      </c>
      <c r="F3" s="8" t="s">
        <v>31</v>
      </c>
      <c r="G3" s="3" t="s">
        <v>3</v>
      </c>
      <c r="H3" s="8" t="s">
        <v>5</v>
      </c>
      <c r="I3" s="23" t="s">
        <v>7</v>
      </c>
      <c r="J3" s="19" t="s">
        <v>70</v>
      </c>
      <c r="K3" s="54" t="s">
        <v>71</v>
      </c>
    </row>
    <row r="4" spans="2:11" x14ac:dyDescent="0.2">
      <c r="B4" s="8">
        <v>3</v>
      </c>
      <c r="C4" s="12" t="s">
        <v>72</v>
      </c>
      <c r="D4" s="3"/>
      <c r="E4" s="57">
        <v>3</v>
      </c>
      <c r="F4" s="8"/>
      <c r="G4" s="3" t="s">
        <v>48</v>
      </c>
      <c r="H4" s="8">
        <v>1</v>
      </c>
      <c r="I4" s="22" t="s">
        <v>75</v>
      </c>
      <c r="J4" s="57">
        <f>K2</f>
        <v>33</v>
      </c>
      <c r="K4" s="56">
        <v>0.15</v>
      </c>
    </row>
    <row r="5" spans="2:11" x14ac:dyDescent="0.2">
      <c r="B5" s="8">
        <v>6</v>
      </c>
      <c r="C5" s="9" t="s">
        <v>47</v>
      </c>
      <c r="D5" s="5"/>
      <c r="E5" s="57">
        <f>Tabuľka158[[#This Row],[m2]]*Tabuľka158[[#This Row],[%]]*Tabuľka158[[#This Row],[ks/m2]]</f>
        <v>19.8</v>
      </c>
      <c r="F5" s="2"/>
      <c r="G5" s="5" t="s">
        <v>48</v>
      </c>
      <c r="H5" s="8">
        <v>5</v>
      </c>
      <c r="I5" s="22" t="s">
        <v>9</v>
      </c>
      <c r="J5" s="57">
        <v>33</v>
      </c>
      <c r="K5" s="56">
        <v>0.12</v>
      </c>
    </row>
    <row r="6" spans="2:11" x14ac:dyDescent="0.2">
      <c r="B6" s="8">
        <v>7</v>
      </c>
      <c r="C6" s="9" t="s">
        <v>62</v>
      </c>
      <c r="D6" s="5"/>
      <c r="E6" s="57">
        <f>Tabuľka158[[#This Row],[m2]]*Tabuľka158[[#This Row],[%]]*Tabuľka158[[#This Row],[ks/m2]]</f>
        <v>16.5</v>
      </c>
      <c r="F6" s="8"/>
      <c r="G6" s="5" t="s">
        <v>59</v>
      </c>
      <c r="H6" s="8">
        <v>5</v>
      </c>
      <c r="I6" s="22" t="s">
        <v>63</v>
      </c>
      <c r="J6" s="57">
        <v>33</v>
      </c>
      <c r="K6" s="56">
        <v>0.1</v>
      </c>
    </row>
    <row r="7" spans="2:11" x14ac:dyDescent="0.2">
      <c r="B7" s="8">
        <v>9</v>
      </c>
      <c r="C7" s="9" t="s">
        <v>58</v>
      </c>
      <c r="D7" s="5"/>
      <c r="E7" s="57">
        <f>Tabuľka158[[#This Row],[m2]]*Tabuľka158[[#This Row],[%]]*Tabuľka158[[#This Row],[ks/m2]]</f>
        <v>7.92</v>
      </c>
      <c r="F7" s="8"/>
      <c r="G7" s="5" t="s">
        <v>59</v>
      </c>
      <c r="H7" s="8">
        <v>3</v>
      </c>
      <c r="I7" s="22" t="s">
        <v>10</v>
      </c>
      <c r="J7" s="57">
        <v>33</v>
      </c>
      <c r="K7" s="56">
        <v>0.08</v>
      </c>
    </row>
    <row r="8" spans="2:11" x14ac:dyDescent="0.2">
      <c r="B8" s="8">
        <v>10</v>
      </c>
      <c r="C8" s="9" t="s">
        <v>79</v>
      </c>
      <c r="D8" s="3"/>
      <c r="E8" s="57">
        <f>Tabuľka158[[#This Row],[m2]]*Tabuľka158[[#This Row],[%]]*Tabuľka158[[#This Row],[ks/m2]]</f>
        <v>13.200000000000001</v>
      </c>
      <c r="F8" s="8"/>
      <c r="G8" s="5" t="s">
        <v>59</v>
      </c>
      <c r="H8" s="8">
        <v>5</v>
      </c>
      <c r="I8" s="22" t="s">
        <v>53</v>
      </c>
      <c r="J8" s="57">
        <v>33</v>
      </c>
      <c r="K8" s="56">
        <v>0.08</v>
      </c>
    </row>
    <row r="9" spans="2:11" x14ac:dyDescent="0.2">
      <c r="B9" s="8">
        <v>12</v>
      </c>
      <c r="C9" s="9" t="s">
        <v>64</v>
      </c>
      <c r="D9" s="5"/>
      <c r="E9" s="57">
        <f>Tabuľka158[[#This Row],[m2]]*Tabuľka158[[#This Row],[%]]*Tabuľka158[[#This Row],[ks/m2]]</f>
        <v>27.72</v>
      </c>
      <c r="F9" s="8"/>
      <c r="G9" s="5" t="s">
        <v>48</v>
      </c>
      <c r="H9" s="8">
        <v>7</v>
      </c>
      <c r="I9" s="22" t="s">
        <v>35</v>
      </c>
      <c r="J9" s="57">
        <v>33</v>
      </c>
      <c r="K9" s="56">
        <v>0.12</v>
      </c>
    </row>
    <row r="10" spans="2:11" x14ac:dyDescent="0.2">
      <c r="B10" s="8">
        <v>13</v>
      </c>
      <c r="C10" s="9" t="s">
        <v>51</v>
      </c>
      <c r="D10" s="5"/>
      <c r="E10" s="57">
        <f>Tabuľka158[[#This Row],[m2]]*Tabuľka158[[#This Row],[%]]*Tabuľka158[[#This Row],[ks/m2]]</f>
        <v>18.149999999999999</v>
      </c>
      <c r="F10" s="8"/>
      <c r="G10" s="5" t="s">
        <v>48</v>
      </c>
      <c r="H10" s="8">
        <v>5</v>
      </c>
      <c r="I10" s="22" t="s">
        <v>52</v>
      </c>
      <c r="J10" s="57">
        <v>33</v>
      </c>
      <c r="K10" s="56">
        <v>0.11</v>
      </c>
    </row>
    <row r="11" spans="2:11" x14ac:dyDescent="0.2">
      <c r="B11" s="8">
        <v>14</v>
      </c>
      <c r="C11" s="9" t="s">
        <v>54</v>
      </c>
      <c r="D11" s="5"/>
      <c r="E11" s="57">
        <f>Tabuľka158[[#This Row],[m2]]*Tabuľka158[[#This Row],[%]]*Tabuľka158[[#This Row],[ks/m2]]</f>
        <v>19.8</v>
      </c>
      <c r="F11" s="8"/>
      <c r="G11" s="5" t="s">
        <v>48</v>
      </c>
      <c r="H11" s="8">
        <v>5</v>
      </c>
      <c r="I11" s="22" t="s">
        <v>28</v>
      </c>
      <c r="J11" s="57">
        <v>33</v>
      </c>
      <c r="K11" s="56">
        <v>0.12</v>
      </c>
    </row>
    <row r="12" spans="2:11" x14ac:dyDescent="0.2">
      <c r="B12" s="8">
        <v>15</v>
      </c>
      <c r="C12" s="9" t="s">
        <v>55</v>
      </c>
      <c r="D12" s="5"/>
      <c r="E12" s="57">
        <f>Tabuľka158[[#This Row],[m2]]*Tabuľka158[[#This Row],[%]]*Tabuľka158[[#This Row],[ks/m2]]</f>
        <v>11.879999999999999</v>
      </c>
      <c r="F12" s="8"/>
      <c r="G12" s="5" t="s">
        <v>48</v>
      </c>
      <c r="H12" s="8">
        <v>3</v>
      </c>
      <c r="I12" s="22" t="s">
        <v>26</v>
      </c>
      <c r="J12" s="57">
        <v>33</v>
      </c>
      <c r="K12" s="56">
        <v>0.12</v>
      </c>
    </row>
    <row r="13" spans="2:11" x14ac:dyDescent="0.2">
      <c r="B13" s="3"/>
      <c r="C13" s="1" t="s">
        <v>11</v>
      </c>
      <c r="D13" s="5"/>
      <c r="E13" s="57">
        <f>SUM(E4:E12)</f>
        <v>137.97</v>
      </c>
      <c r="F13" s="2"/>
      <c r="G13" s="5"/>
      <c r="H13" s="8"/>
      <c r="I13" s="8"/>
      <c r="J13" s="10"/>
      <c r="K13" s="56">
        <f>SUM(K4:K12)</f>
        <v>1</v>
      </c>
    </row>
    <row r="14" spans="2:11" x14ac:dyDescent="0.2">
      <c r="B14" s="12"/>
      <c r="C14" s="12"/>
      <c r="D14" s="12"/>
      <c r="E14" s="12"/>
      <c r="F14" s="12"/>
      <c r="G14" s="12"/>
      <c r="H14" s="12"/>
      <c r="I14" s="12"/>
      <c r="J14" s="12"/>
      <c r="K14" s="12"/>
    </row>
    <row r="15" spans="2:11" x14ac:dyDescent="0.2">
      <c r="B15" s="12"/>
      <c r="C15" s="10" t="s">
        <v>76</v>
      </c>
      <c r="D15" s="3"/>
      <c r="E15" s="8"/>
      <c r="F15" s="2"/>
      <c r="G15" s="1"/>
      <c r="H15" s="22"/>
      <c r="I15" s="15" t="s">
        <v>83</v>
      </c>
      <c r="J15" s="17"/>
      <c r="K15" s="53">
        <v>25</v>
      </c>
    </row>
    <row r="16" spans="2:11" ht="25.5" x14ac:dyDescent="0.2">
      <c r="B16" s="12" t="s">
        <v>24</v>
      </c>
      <c r="C16" s="12" t="s">
        <v>0</v>
      </c>
      <c r="D16" s="3" t="s">
        <v>1</v>
      </c>
      <c r="E16" s="12" t="s">
        <v>13</v>
      </c>
      <c r="F16" s="8" t="s">
        <v>31</v>
      </c>
      <c r="G16" s="3" t="s">
        <v>3</v>
      </c>
      <c r="H16" s="8" t="s">
        <v>5</v>
      </c>
      <c r="I16" s="23" t="s">
        <v>7</v>
      </c>
      <c r="J16" s="19" t="s">
        <v>70</v>
      </c>
      <c r="K16" s="54" t="s">
        <v>71</v>
      </c>
    </row>
    <row r="17" spans="2:11" x14ac:dyDescent="0.2">
      <c r="B17" s="8">
        <v>3</v>
      </c>
      <c r="C17" s="12" t="s">
        <v>72</v>
      </c>
      <c r="D17" s="3"/>
      <c r="E17" s="57">
        <v>3</v>
      </c>
      <c r="F17" s="8"/>
      <c r="G17" s="3" t="s">
        <v>48</v>
      </c>
      <c r="H17" s="8">
        <v>1</v>
      </c>
      <c r="I17" s="22" t="s">
        <v>75</v>
      </c>
      <c r="J17" s="57">
        <v>25</v>
      </c>
      <c r="K17" s="56">
        <v>0.15</v>
      </c>
    </row>
    <row r="18" spans="2:11" x14ac:dyDescent="0.2">
      <c r="B18" s="8">
        <v>6</v>
      </c>
      <c r="C18" s="9" t="s">
        <v>47</v>
      </c>
      <c r="D18" s="5"/>
      <c r="E18" s="57">
        <f>Tabuľka15710[[#This Row],[m2]]*Tabuľka15710[[#This Row],[%]]*Tabuľka15710[[#This Row],[ks/m2]]</f>
        <v>15</v>
      </c>
      <c r="F18" s="2"/>
      <c r="G18" s="5" t="s">
        <v>48</v>
      </c>
      <c r="H18" s="8">
        <v>5</v>
      </c>
      <c r="I18" s="22" t="s">
        <v>9</v>
      </c>
      <c r="J18" s="57">
        <v>25</v>
      </c>
      <c r="K18" s="56">
        <v>0.12</v>
      </c>
    </row>
    <row r="19" spans="2:11" x14ac:dyDescent="0.2">
      <c r="B19" s="8">
        <v>7</v>
      </c>
      <c r="C19" s="9" t="s">
        <v>62</v>
      </c>
      <c r="D19" s="5"/>
      <c r="E19" s="57">
        <f>Tabuľka15710[[#This Row],[m2]]*Tabuľka15710[[#This Row],[%]]*Tabuľka15710[[#This Row],[ks/m2]]</f>
        <v>12.5</v>
      </c>
      <c r="F19" s="8"/>
      <c r="G19" s="5" t="s">
        <v>59</v>
      </c>
      <c r="H19" s="8">
        <v>5</v>
      </c>
      <c r="I19" s="22" t="s">
        <v>63</v>
      </c>
      <c r="J19" s="57">
        <v>25</v>
      </c>
      <c r="K19" s="56">
        <v>0.1</v>
      </c>
    </row>
    <row r="20" spans="2:11" x14ac:dyDescent="0.2">
      <c r="B20" s="8">
        <v>9</v>
      </c>
      <c r="C20" s="9" t="s">
        <v>58</v>
      </c>
      <c r="D20" s="5"/>
      <c r="E20" s="57">
        <f>Tabuľka15710[[#This Row],[m2]]*Tabuľka15710[[#This Row],[%]]*Tabuľka15710[[#This Row],[ks/m2]]</f>
        <v>6</v>
      </c>
      <c r="F20" s="8"/>
      <c r="G20" s="5" t="s">
        <v>59</v>
      </c>
      <c r="H20" s="8">
        <v>3</v>
      </c>
      <c r="I20" s="22" t="s">
        <v>10</v>
      </c>
      <c r="J20" s="57">
        <v>25</v>
      </c>
      <c r="K20" s="56">
        <v>0.08</v>
      </c>
    </row>
    <row r="21" spans="2:11" x14ac:dyDescent="0.2">
      <c r="B21" s="8">
        <v>10</v>
      </c>
      <c r="C21" s="9" t="s">
        <v>79</v>
      </c>
      <c r="D21" s="5"/>
      <c r="E21" s="57">
        <f>Tabuľka15710[[#This Row],[m2]]*Tabuľka15710[[#This Row],[%]]*Tabuľka15710[[#This Row],[ks/m2]]</f>
        <v>10</v>
      </c>
      <c r="F21" s="8"/>
      <c r="G21" s="5" t="s">
        <v>59</v>
      </c>
      <c r="H21" s="8">
        <v>5</v>
      </c>
      <c r="I21" s="22" t="s">
        <v>35</v>
      </c>
      <c r="J21" s="57">
        <v>25</v>
      </c>
      <c r="K21" s="56">
        <v>0.08</v>
      </c>
    </row>
    <row r="22" spans="2:11" x14ac:dyDescent="0.2">
      <c r="B22" s="8">
        <v>12</v>
      </c>
      <c r="C22" s="9" t="s">
        <v>64</v>
      </c>
      <c r="D22" s="5"/>
      <c r="E22" s="57">
        <f>Tabuľka15710[[#This Row],[m2]]*Tabuľka15710[[#This Row],[%]]*Tabuľka15710[[#This Row],[ks/m2]]</f>
        <v>21</v>
      </c>
      <c r="F22" s="8"/>
      <c r="G22" s="5" t="s">
        <v>48</v>
      </c>
      <c r="H22" s="8">
        <v>7</v>
      </c>
      <c r="I22" s="22" t="s">
        <v>52</v>
      </c>
      <c r="J22" s="57">
        <v>25</v>
      </c>
      <c r="K22" s="56">
        <v>0.12</v>
      </c>
    </row>
    <row r="23" spans="2:11" x14ac:dyDescent="0.2">
      <c r="B23" s="8">
        <v>13</v>
      </c>
      <c r="C23" s="9" t="s">
        <v>51</v>
      </c>
      <c r="D23" s="3"/>
      <c r="E23" s="57">
        <f>Tabuľka15710[[#This Row],[m2]]*Tabuľka15710[[#This Row],[%]]*Tabuľka15710[[#This Row],[ks/m2]]</f>
        <v>13.75</v>
      </c>
      <c r="F23" s="8"/>
      <c r="G23" s="5" t="s">
        <v>48</v>
      </c>
      <c r="H23" s="8">
        <v>5</v>
      </c>
      <c r="I23" s="22" t="s">
        <v>53</v>
      </c>
      <c r="J23" s="57">
        <v>25</v>
      </c>
      <c r="K23" s="56">
        <v>0.11</v>
      </c>
    </row>
    <row r="24" spans="2:11" x14ac:dyDescent="0.2">
      <c r="B24" s="8">
        <v>14</v>
      </c>
      <c r="C24" s="9" t="s">
        <v>54</v>
      </c>
      <c r="D24" s="5"/>
      <c r="E24" s="57">
        <f>Tabuľka15710[[#This Row],[m2]]*Tabuľka15710[[#This Row],[%]]*Tabuľka15710[[#This Row],[ks/m2]]</f>
        <v>15</v>
      </c>
      <c r="F24" s="8"/>
      <c r="G24" s="5" t="s">
        <v>48</v>
      </c>
      <c r="H24" s="8">
        <v>5</v>
      </c>
      <c r="I24" s="22" t="s">
        <v>28</v>
      </c>
      <c r="J24" s="57">
        <v>25</v>
      </c>
      <c r="K24" s="56">
        <v>0.12</v>
      </c>
    </row>
    <row r="25" spans="2:11" ht="63" x14ac:dyDescent="0.2">
      <c r="B25" s="8">
        <v>15</v>
      </c>
      <c r="C25" s="9" t="s">
        <v>55</v>
      </c>
      <c r="D25" s="5"/>
      <c r="E25" s="57">
        <f>Tabuľka15710[[#This Row],[m2]]*Tabuľka15710[[#This Row],[%]]*Tabuľka15710[[#This Row],[ks/m2]]</f>
        <v>9</v>
      </c>
      <c r="F25" s="8"/>
      <c r="G25" s="5" t="s">
        <v>48</v>
      </c>
      <c r="H25" s="8">
        <v>3</v>
      </c>
      <c r="I25" s="22" t="s">
        <v>26</v>
      </c>
      <c r="J25" s="57">
        <v>25</v>
      </c>
      <c r="K25" s="56">
        <v>0.12</v>
      </c>
    </row>
    <row r="26" spans="2:11" ht="51.75" customHeight="1" x14ac:dyDescent="0.2">
      <c r="B26" s="3"/>
      <c r="C26" s="1" t="s">
        <v>11</v>
      </c>
      <c r="D26" s="5"/>
      <c r="E26" s="57">
        <f>SUM(E17:E25)</f>
        <v>105.25</v>
      </c>
      <c r="F26" s="2"/>
      <c r="G26" s="5"/>
      <c r="H26" s="8"/>
      <c r="I26" s="8"/>
      <c r="J26" s="10"/>
      <c r="K26" s="56">
        <f>SUM(K17:K25)</f>
        <v>1</v>
      </c>
    </row>
    <row r="28" spans="2:11" x14ac:dyDescent="0.2">
      <c r="B28" s="12"/>
      <c r="C28" s="10" t="s">
        <v>77</v>
      </c>
      <c r="D28" s="3"/>
      <c r="E28" s="8"/>
      <c r="F28" s="2"/>
      <c r="G28" s="1"/>
      <c r="I28" s="58" t="s">
        <v>84</v>
      </c>
      <c r="J28" s="17"/>
      <c r="K28" s="53">
        <v>80</v>
      </c>
    </row>
    <row r="29" spans="2:11" ht="25.5" x14ac:dyDescent="0.2">
      <c r="B29" s="12" t="s">
        <v>24</v>
      </c>
      <c r="C29" s="12" t="s">
        <v>0</v>
      </c>
      <c r="D29" s="3" t="s">
        <v>1</v>
      </c>
      <c r="E29" s="12" t="s">
        <v>13</v>
      </c>
      <c r="F29" s="8" t="s">
        <v>31</v>
      </c>
      <c r="G29" s="3" t="s">
        <v>3</v>
      </c>
      <c r="H29" s="8" t="s">
        <v>5</v>
      </c>
      <c r="I29" s="23" t="s">
        <v>7</v>
      </c>
      <c r="J29" s="19" t="s">
        <v>70</v>
      </c>
      <c r="K29" s="54" t="s">
        <v>71</v>
      </c>
    </row>
    <row r="30" spans="2:11" x14ac:dyDescent="0.2">
      <c r="B30" s="8">
        <v>4</v>
      </c>
      <c r="C30" s="9" t="s">
        <v>56</v>
      </c>
      <c r="D30" s="5"/>
      <c r="E30" s="57">
        <f>Tabuľka15811[[#This Row],[ks/m2]]*Tabuľka15811[[#This Row],[m2]]*Tabuľka15811[[#This Row],[%]]</f>
        <v>84</v>
      </c>
      <c r="F30" s="8"/>
      <c r="G30" s="5" t="s">
        <v>50</v>
      </c>
      <c r="H30" s="8">
        <v>7</v>
      </c>
      <c r="I30" s="22" t="s">
        <v>30</v>
      </c>
      <c r="J30" s="57">
        <v>80</v>
      </c>
      <c r="K30" s="56">
        <v>0.15</v>
      </c>
    </row>
    <row r="31" spans="2:11" x14ac:dyDescent="0.2">
      <c r="B31" s="8">
        <v>5</v>
      </c>
      <c r="C31" s="9" t="s">
        <v>57</v>
      </c>
      <c r="D31" s="5"/>
      <c r="E31" s="57">
        <f>Tabuľka15811[[#This Row],[ks/m2]]*Tabuľka15811[[#This Row],[m2]]*Tabuľka15811[[#This Row],[%]]</f>
        <v>84</v>
      </c>
      <c r="F31" s="8"/>
      <c r="G31" s="5" t="s">
        <v>50</v>
      </c>
      <c r="H31" s="8">
        <v>7</v>
      </c>
      <c r="I31" s="22" t="s">
        <v>30</v>
      </c>
      <c r="J31" s="57">
        <v>80</v>
      </c>
      <c r="K31" s="56">
        <v>0.15</v>
      </c>
    </row>
    <row r="32" spans="2:11" x14ac:dyDescent="0.2">
      <c r="B32" s="8">
        <v>7</v>
      </c>
      <c r="C32" s="9" t="s">
        <v>62</v>
      </c>
      <c r="D32" s="5"/>
      <c r="E32" s="57">
        <f>Tabuľka15811[[#This Row],[ks/m2]]*Tabuľka15811[[#This Row],[m2]]*Tabuľka15811[[#This Row],[%]]</f>
        <v>48</v>
      </c>
      <c r="F32" s="8"/>
      <c r="G32" s="5" t="s">
        <v>59</v>
      </c>
      <c r="H32" s="8">
        <v>5</v>
      </c>
      <c r="I32" s="22" t="s">
        <v>63</v>
      </c>
      <c r="J32" s="57">
        <v>80</v>
      </c>
      <c r="K32" s="56">
        <v>0.12</v>
      </c>
    </row>
    <row r="33" spans="2:11" x14ac:dyDescent="0.2">
      <c r="B33" s="8">
        <v>8</v>
      </c>
      <c r="C33" s="9" t="s">
        <v>49</v>
      </c>
      <c r="D33" s="5"/>
      <c r="E33" s="57">
        <f>Tabuľka15811[[#This Row],[ks/m2]]*Tabuľka15811[[#This Row],[m2]]*Tabuľka15811[[#This Row],[%]]</f>
        <v>84</v>
      </c>
      <c r="F33" s="8"/>
      <c r="G33" s="5" t="s">
        <v>50</v>
      </c>
      <c r="H33" s="8">
        <v>7</v>
      </c>
      <c r="I33" s="22" t="s">
        <v>26</v>
      </c>
      <c r="J33" s="57">
        <v>80</v>
      </c>
      <c r="K33" s="56">
        <v>0.15</v>
      </c>
    </row>
    <row r="34" spans="2:11" x14ac:dyDescent="0.2">
      <c r="B34" s="8">
        <v>9</v>
      </c>
      <c r="C34" s="9" t="s">
        <v>58</v>
      </c>
      <c r="D34" s="5"/>
      <c r="E34" s="57">
        <f>Tabuľka15811[[#This Row],[ks/m2]]*Tabuľka15811[[#This Row],[m2]]*Tabuľka15811[[#This Row],[%]]</f>
        <v>19.2</v>
      </c>
      <c r="F34" s="8"/>
      <c r="G34" s="5" t="s">
        <v>59</v>
      </c>
      <c r="H34" s="8">
        <v>3</v>
      </c>
      <c r="I34" s="22" t="s">
        <v>10</v>
      </c>
      <c r="J34" s="57">
        <v>80</v>
      </c>
      <c r="K34" s="56">
        <v>0.08</v>
      </c>
    </row>
    <row r="35" spans="2:11" x14ac:dyDescent="0.2">
      <c r="B35" s="8">
        <v>10</v>
      </c>
      <c r="C35" s="9" t="s">
        <v>79</v>
      </c>
      <c r="D35" s="5"/>
      <c r="E35" s="57">
        <f>Tabuľka15811[[#This Row],[ks/m2]]*Tabuľka15811[[#This Row],[m2]]*Tabuľka15811[[#This Row],[%]]</f>
        <v>40</v>
      </c>
      <c r="F35" s="8"/>
      <c r="G35" s="5" t="s">
        <v>59</v>
      </c>
      <c r="H35" s="8">
        <v>5</v>
      </c>
      <c r="I35" s="22" t="s">
        <v>10</v>
      </c>
      <c r="J35" s="57">
        <v>80</v>
      </c>
      <c r="K35" s="56">
        <v>0.1</v>
      </c>
    </row>
    <row r="36" spans="2:11" x14ac:dyDescent="0.2">
      <c r="B36" s="8">
        <v>12</v>
      </c>
      <c r="C36" s="9" t="s">
        <v>60</v>
      </c>
      <c r="D36" s="5"/>
      <c r="E36" s="57">
        <f>Tabuľka15811[[#This Row],[ks/m2]]*Tabuľka15811[[#This Row],[m2]]*Tabuľka15811[[#This Row],[%]]</f>
        <v>160</v>
      </c>
      <c r="F36" s="8"/>
      <c r="G36" s="5" t="s">
        <v>50</v>
      </c>
      <c r="H36" s="8">
        <v>8</v>
      </c>
      <c r="I36" s="22" t="s">
        <v>61</v>
      </c>
      <c r="J36" s="57">
        <v>80</v>
      </c>
      <c r="K36" s="56">
        <v>0.25</v>
      </c>
    </row>
    <row r="37" spans="2:11" x14ac:dyDescent="0.2">
      <c r="B37" s="3"/>
      <c r="C37" s="1" t="s">
        <v>11</v>
      </c>
      <c r="D37" s="5"/>
      <c r="E37" s="57">
        <f>SUM(E30:E36)</f>
        <v>519.20000000000005</v>
      </c>
      <c r="F37" s="2"/>
      <c r="G37" s="5"/>
      <c r="H37" s="8"/>
      <c r="I37" s="8"/>
      <c r="J37" s="10"/>
      <c r="K37" s="56">
        <f>SUM(K30:K36)</f>
        <v>0.99999999999999989</v>
      </c>
    </row>
    <row r="39" spans="2:11" x14ac:dyDescent="0.2">
      <c r="B39" s="12"/>
      <c r="C39" s="10" t="s">
        <v>80</v>
      </c>
      <c r="D39" s="3"/>
      <c r="E39" s="8"/>
      <c r="F39" s="2"/>
      <c r="G39" s="1"/>
      <c r="I39" s="58" t="s">
        <v>85</v>
      </c>
      <c r="J39" s="17"/>
      <c r="K39" s="53">
        <v>61</v>
      </c>
    </row>
    <row r="40" spans="2:11" ht="25.5" x14ac:dyDescent="0.2">
      <c r="B40" s="12" t="s">
        <v>24</v>
      </c>
      <c r="C40" s="12" t="s">
        <v>0</v>
      </c>
      <c r="D40" s="3" t="s">
        <v>1</v>
      </c>
      <c r="E40" s="12" t="s">
        <v>13</v>
      </c>
      <c r="F40" s="8" t="s">
        <v>31</v>
      </c>
      <c r="G40" s="3" t="s">
        <v>3</v>
      </c>
      <c r="H40" s="8" t="s">
        <v>5</v>
      </c>
      <c r="I40" s="23" t="s">
        <v>7</v>
      </c>
      <c r="J40" s="19" t="s">
        <v>70</v>
      </c>
      <c r="K40" s="54" t="s">
        <v>71</v>
      </c>
    </row>
    <row r="41" spans="2:11" x14ac:dyDescent="0.2">
      <c r="B41" s="8">
        <v>4</v>
      </c>
      <c r="C41" s="9" t="s">
        <v>56</v>
      </c>
      <c r="D41" s="5"/>
      <c r="E41" s="57">
        <f>Tabuľka1581113[[#This Row],[ks/m2]]*Tabuľka1581113[[#This Row],[m2]]*Tabuľka1581113[[#This Row],[%]]</f>
        <v>64.05</v>
      </c>
      <c r="F41" s="8"/>
      <c r="G41" s="5" t="s">
        <v>50</v>
      </c>
      <c r="H41" s="8">
        <v>7</v>
      </c>
      <c r="I41" s="22" t="s">
        <v>30</v>
      </c>
      <c r="J41" s="57">
        <v>61</v>
      </c>
      <c r="K41" s="56">
        <v>0.15</v>
      </c>
    </row>
    <row r="42" spans="2:11" x14ac:dyDescent="0.2">
      <c r="B42" s="8">
        <v>5</v>
      </c>
      <c r="C42" s="9" t="s">
        <v>57</v>
      </c>
      <c r="D42" s="5"/>
      <c r="E42" s="57">
        <f>Tabuľka1581113[[#This Row],[ks/m2]]*Tabuľka1581113[[#This Row],[m2]]*Tabuľka1581113[[#This Row],[%]]</f>
        <v>64.05</v>
      </c>
      <c r="F42" s="8"/>
      <c r="G42" s="5" t="s">
        <v>50</v>
      </c>
      <c r="H42" s="8">
        <v>7</v>
      </c>
      <c r="I42" s="22" t="s">
        <v>30</v>
      </c>
      <c r="J42" s="57">
        <v>61</v>
      </c>
      <c r="K42" s="56">
        <v>0.15</v>
      </c>
    </row>
    <row r="43" spans="2:11" x14ac:dyDescent="0.2">
      <c r="B43" s="8">
        <v>7</v>
      </c>
      <c r="C43" s="9" t="s">
        <v>62</v>
      </c>
      <c r="D43" s="5"/>
      <c r="E43" s="57">
        <f>Tabuľka1581113[[#This Row],[ks/m2]]*Tabuľka1581113[[#This Row],[m2]]*Tabuľka1581113[[#This Row],[%]]</f>
        <v>36.6</v>
      </c>
      <c r="F43" s="8"/>
      <c r="G43" s="5" t="s">
        <v>59</v>
      </c>
      <c r="H43" s="8">
        <v>5</v>
      </c>
      <c r="I43" s="22" t="s">
        <v>63</v>
      </c>
      <c r="J43" s="57">
        <v>61</v>
      </c>
      <c r="K43" s="56">
        <v>0.12</v>
      </c>
    </row>
    <row r="44" spans="2:11" x14ac:dyDescent="0.2">
      <c r="B44" s="8">
        <v>8</v>
      </c>
      <c r="C44" s="9" t="s">
        <v>49</v>
      </c>
      <c r="D44" s="5"/>
      <c r="E44" s="57">
        <f>Tabuľka1581113[[#This Row],[ks/m2]]*Tabuľka1581113[[#This Row],[m2]]*Tabuľka1581113[[#This Row],[%]]</f>
        <v>64.05</v>
      </c>
      <c r="F44" s="8"/>
      <c r="G44" s="5" t="s">
        <v>50</v>
      </c>
      <c r="H44" s="8">
        <v>7</v>
      </c>
      <c r="I44" s="22" t="s">
        <v>26</v>
      </c>
      <c r="J44" s="57">
        <v>61</v>
      </c>
      <c r="K44" s="56">
        <v>0.15</v>
      </c>
    </row>
    <row r="45" spans="2:11" x14ac:dyDescent="0.2">
      <c r="B45" s="8">
        <v>9</v>
      </c>
      <c r="C45" s="9" t="s">
        <v>58</v>
      </c>
      <c r="D45" s="5"/>
      <c r="E45" s="57">
        <f>Tabuľka1581113[[#This Row],[ks/m2]]*Tabuľka1581113[[#This Row],[m2]]*Tabuľka1581113[[#This Row],[%]]</f>
        <v>14.64</v>
      </c>
      <c r="F45" s="8"/>
      <c r="G45" s="5" t="s">
        <v>59</v>
      </c>
      <c r="H45" s="8">
        <v>3</v>
      </c>
      <c r="I45" s="22" t="s">
        <v>10</v>
      </c>
      <c r="J45" s="57">
        <v>61</v>
      </c>
      <c r="K45" s="56">
        <v>0.08</v>
      </c>
    </row>
    <row r="46" spans="2:11" x14ac:dyDescent="0.2">
      <c r="B46" s="8">
        <v>10</v>
      </c>
      <c r="C46" s="9" t="s">
        <v>79</v>
      </c>
      <c r="D46" s="5"/>
      <c r="E46" s="57">
        <f>Tabuľka1581113[[#This Row],[ks/m2]]*Tabuľka1581113[[#This Row],[m2]]*Tabuľka1581113[[#This Row],[%]]</f>
        <v>30.5</v>
      </c>
      <c r="F46" s="8"/>
      <c r="G46" s="5" t="s">
        <v>59</v>
      </c>
      <c r="H46" s="8">
        <v>5</v>
      </c>
      <c r="I46" s="22" t="s">
        <v>10</v>
      </c>
      <c r="J46" s="57">
        <v>61</v>
      </c>
      <c r="K46" s="56">
        <v>0.1</v>
      </c>
    </row>
    <row r="47" spans="2:11" x14ac:dyDescent="0.2">
      <c r="B47" s="8">
        <v>12</v>
      </c>
      <c r="C47" s="9" t="s">
        <v>60</v>
      </c>
      <c r="D47" s="5"/>
      <c r="E47" s="57">
        <f>Tabuľka1581113[[#This Row],[ks/m2]]*Tabuľka1581113[[#This Row],[m2]]*Tabuľka1581113[[#This Row],[%]]</f>
        <v>122</v>
      </c>
      <c r="F47" s="8"/>
      <c r="G47" s="5" t="s">
        <v>50</v>
      </c>
      <c r="H47" s="8">
        <v>8</v>
      </c>
      <c r="I47" s="22" t="s">
        <v>61</v>
      </c>
      <c r="J47" s="57">
        <v>61</v>
      </c>
      <c r="K47" s="56">
        <v>0.25</v>
      </c>
    </row>
    <row r="48" spans="2:11" x14ac:dyDescent="0.2">
      <c r="B48" s="3"/>
      <c r="C48" s="1" t="s">
        <v>11</v>
      </c>
      <c r="D48" s="5"/>
      <c r="E48" s="57">
        <f>SUM(E41:E47)</f>
        <v>395.89</v>
      </c>
      <c r="F48" s="2"/>
      <c r="G48" s="5"/>
      <c r="H48" s="8"/>
      <c r="I48" s="8"/>
      <c r="J48" s="10"/>
      <c r="K48" s="56">
        <f>SUM(K41:K47)</f>
        <v>0.99999999999999989</v>
      </c>
    </row>
  </sheetData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9173C-8194-4591-986D-E436FC8CD723}">
  <dimension ref="A1:L26"/>
  <sheetViews>
    <sheetView tabSelected="1" view="pageLayout" zoomScaleNormal="100" workbookViewId="0">
      <selection activeCell="C29" sqref="C29"/>
    </sheetView>
  </sheetViews>
  <sheetFormatPr defaultRowHeight="15.6" customHeight="1" x14ac:dyDescent="0.2"/>
  <cols>
    <col min="1" max="1" width="5.85546875" style="2" customWidth="1"/>
    <col min="2" max="2" width="30.28515625" style="1" customWidth="1"/>
    <col min="3" max="3" width="30.42578125" style="3" customWidth="1"/>
    <col min="4" max="4" width="8.5703125" style="4" customWidth="1"/>
    <col min="5" max="5" width="15" style="2" customWidth="1"/>
    <col min="6" max="6" width="9.7109375" style="3" hidden="1" customWidth="1"/>
    <col min="7" max="7" width="5.5703125" style="3" customWidth="1"/>
    <col min="8" max="16384" width="9.140625" style="3"/>
  </cols>
  <sheetData>
    <row r="1" spans="1:12" ht="15.6" customHeight="1" x14ac:dyDescent="0.2">
      <c r="B1" s="10" t="s">
        <v>92</v>
      </c>
    </row>
    <row r="2" spans="1:12" s="12" customFormat="1" ht="12.75" x14ac:dyDescent="0.2">
      <c r="A2" s="12" t="s">
        <v>24</v>
      </c>
      <c r="B2" s="12" t="s">
        <v>29</v>
      </c>
      <c r="C2" s="3" t="s">
        <v>3</v>
      </c>
      <c r="D2" s="8" t="s">
        <v>86</v>
      </c>
      <c r="E2" s="8" t="s">
        <v>87</v>
      </c>
      <c r="F2" s="12" t="s">
        <v>88</v>
      </c>
      <c r="G2" s="8"/>
      <c r="H2" s="3"/>
      <c r="I2" s="8"/>
      <c r="J2" s="22"/>
      <c r="K2" s="53"/>
      <c r="L2" s="55"/>
    </row>
    <row r="3" spans="1:12" s="12" customFormat="1" ht="12.75" x14ac:dyDescent="0.2">
      <c r="A3" s="8">
        <v>1</v>
      </c>
      <c r="B3" s="12" t="s">
        <v>118</v>
      </c>
      <c r="C3" s="1" t="s">
        <v>119</v>
      </c>
      <c r="D3" s="61" t="s">
        <v>107</v>
      </c>
      <c r="E3" s="8">
        <v>105</v>
      </c>
      <c r="G3" s="8"/>
      <c r="H3" s="3"/>
      <c r="I3" s="8"/>
      <c r="J3" s="22"/>
      <c r="K3" s="53"/>
      <c r="L3" s="55"/>
    </row>
    <row r="4" spans="1:12" s="12" customFormat="1" ht="12.75" x14ac:dyDescent="0.2">
      <c r="A4" s="8">
        <v>2</v>
      </c>
      <c r="B4" s="9" t="s">
        <v>111</v>
      </c>
      <c r="C4" s="1" t="s">
        <v>120</v>
      </c>
      <c r="D4" s="61" t="s">
        <v>107</v>
      </c>
      <c r="E4" s="8">
        <v>8</v>
      </c>
      <c r="F4" s="10">
        <v>5.7</v>
      </c>
      <c r="G4" s="8"/>
      <c r="H4" s="5"/>
      <c r="I4" s="8"/>
      <c r="J4" s="22"/>
      <c r="K4" s="53"/>
      <c r="L4" s="55"/>
    </row>
    <row r="5" spans="1:12" s="12" customFormat="1" ht="12.75" x14ac:dyDescent="0.2">
      <c r="A5" s="8">
        <v>3</v>
      </c>
      <c r="B5" s="9" t="s">
        <v>90</v>
      </c>
      <c r="C5" s="1" t="s">
        <v>113</v>
      </c>
      <c r="D5" s="61" t="s">
        <v>105</v>
      </c>
      <c r="E5" s="8">
        <v>6</v>
      </c>
      <c r="F5" s="10"/>
      <c r="G5" s="8"/>
      <c r="H5" s="5"/>
      <c r="I5" s="8"/>
      <c r="J5" s="22"/>
      <c r="K5" s="53"/>
      <c r="L5" s="55"/>
    </row>
    <row r="6" spans="1:12" s="14" customFormat="1" ht="12.75" x14ac:dyDescent="0.2">
      <c r="A6" s="8">
        <v>5</v>
      </c>
      <c r="B6" s="9" t="s">
        <v>98</v>
      </c>
      <c r="C6" s="1" t="s">
        <v>99</v>
      </c>
      <c r="D6" s="61" t="s">
        <v>107</v>
      </c>
      <c r="E6" s="8">
        <v>20.399999999999999</v>
      </c>
      <c r="F6" s="10">
        <v>14.6</v>
      </c>
      <c r="G6" s="8"/>
      <c r="H6" s="5"/>
      <c r="I6" s="8"/>
      <c r="J6" s="22"/>
      <c r="K6" s="53"/>
      <c r="L6" s="55"/>
    </row>
    <row r="7" spans="1:12" ht="12.75" x14ac:dyDescent="0.2">
      <c r="A7" s="8">
        <v>6</v>
      </c>
      <c r="B7" s="9" t="s">
        <v>104</v>
      </c>
      <c r="C7" s="1" t="s">
        <v>91</v>
      </c>
      <c r="D7" s="61" t="s">
        <v>107</v>
      </c>
      <c r="E7" s="8">
        <v>58</v>
      </c>
      <c r="F7" s="10">
        <v>41.1</v>
      </c>
      <c r="G7" s="8"/>
      <c r="H7" s="5"/>
      <c r="I7" s="8"/>
      <c r="J7" s="22"/>
      <c r="K7" s="53"/>
      <c r="L7" s="55"/>
    </row>
    <row r="8" spans="1:12" ht="12.75" x14ac:dyDescent="0.2">
      <c r="A8" s="8">
        <v>7</v>
      </c>
      <c r="B8" s="9" t="s">
        <v>93</v>
      </c>
      <c r="C8" s="12" t="s">
        <v>94</v>
      </c>
      <c r="D8" s="61" t="s">
        <v>108</v>
      </c>
      <c r="E8" s="8">
        <v>93</v>
      </c>
      <c r="F8" s="10"/>
      <c r="G8" s="2"/>
      <c r="H8" s="5"/>
      <c r="I8" s="8"/>
      <c r="J8" s="8"/>
      <c r="K8" s="10"/>
      <c r="L8" s="55"/>
    </row>
    <row r="9" spans="1:12" ht="38.25" x14ac:dyDescent="0.2">
      <c r="A9" s="8">
        <v>8</v>
      </c>
      <c r="B9" s="9" t="s">
        <v>95</v>
      </c>
      <c r="C9" s="1" t="s">
        <v>124</v>
      </c>
      <c r="D9" s="61" t="s">
        <v>107</v>
      </c>
      <c r="E9" s="8">
        <v>15</v>
      </c>
      <c r="F9" s="12" t="s">
        <v>110</v>
      </c>
    </row>
    <row r="10" spans="1:12" ht="12.75" x14ac:dyDescent="0.2">
      <c r="A10" s="8">
        <v>10</v>
      </c>
      <c r="B10" s="9" t="s">
        <v>102</v>
      </c>
      <c r="C10" s="1" t="s">
        <v>103</v>
      </c>
      <c r="D10" s="61" t="s">
        <v>70</v>
      </c>
      <c r="E10" s="8">
        <v>380</v>
      </c>
      <c r="F10" s="12">
        <v>292</v>
      </c>
    </row>
    <row r="11" spans="1:12" ht="12.75" x14ac:dyDescent="0.2">
      <c r="A11" s="8">
        <v>11</v>
      </c>
      <c r="B11" s="9" t="s">
        <v>104</v>
      </c>
      <c r="C11" s="1" t="s">
        <v>123</v>
      </c>
      <c r="D11" s="61" t="s">
        <v>107</v>
      </c>
      <c r="E11" s="8">
        <v>5.7</v>
      </c>
      <c r="F11" s="12"/>
    </row>
    <row r="12" spans="1:12" ht="12.75" x14ac:dyDescent="0.2">
      <c r="A12" s="8">
        <v>12</v>
      </c>
      <c r="B12" s="9" t="s">
        <v>102</v>
      </c>
      <c r="C12" s="1" t="s">
        <v>123</v>
      </c>
      <c r="D12" s="61" t="s">
        <v>70</v>
      </c>
      <c r="E12" s="8">
        <v>12</v>
      </c>
      <c r="F12" s="12"/>
    </row>
    <row r="13" spans="1:12" ht="12.75" x14ac:dyDescent="0.2">
      <c r="A13" s="8">
        <v>13</v>
      </c>
      <c r="B13" s="83" t="s">
        <v>125</v>
      </c>
      <c r="C13" s="84" t="s">
        <v>123</v>
      </c>
      <c r="D13" s="85" t="s">
        <v>70</v>
      </c>
      <c r="E13" s="82">
        <v>15</v>
      </c>
      <c r="F13" s="12"/>
    </row>
    <row r="14" spans="1:12" ht="12.75" x14ac:dyDescent="0.2">
      <c r="A14" s="8">
        <v>14</v>
      </c>
      <c r="B14" s="83" t="s">
        <v>126</v>
      </c>
      <c r="C14" s="84" t="s">
        <v>127</v>
      </c>
      <c r="D14" s="85" t="s">
        <v>106</v>
      </c>
      <c r="E14" s="82">
        <v>2</v>
      </c>
      <c r="F14" s="12"/>
    </row>
    <row r="15" spans="1:12" ht="38.25" x14ac:dyDescent="0.2">
      <c r="A15" s="8">
        <v>15</v>
      </c>
      <c r="B15" s="83" t="s">
        <v>128</v>
      </c>
      <c r="C15" s="84" t="s">
        <v>127</v>
      </c>
      <c r="D15" s="85" t="s">
        <v>106</v>
      </c>
      <c r="E15" s="82">
        <v>2</v>
      </c>
      <c r="F15" s="12"/>
    </row>
    <row r="16" spans="1:12" ht="15.6" customHeight="1" x14ac:dyDescent="0.2">
      <c r="A16" s="3"/>
      <c r="C16" s="5"/>
      <c r="D16" s="61"/>
      <c r="F16" s="60"/>
    </row>
    <row r="17" spans="1:5" ht="15.6" customHeight="1" x14ac:dyDescent="0.2">
      <c r="B17" s="10" t="s">
        <v>109</v>
      </c>
    </row>
    <row r="18" spans="1:5" ht="15.6" customHeight="1" x14ac:dyDescent="0.2">
      <c r="A18" s="12" t="s">
        <v>24</v>
      </c>
      <c r="B18" s="12" t="s">
        <v>29</v>
      </c>
      <c r="C18" s="3" t="s">
        <v>3</v>
      </c>
      <c r="D18" s="8" t="s">
        <v>86</v>
      </c>
      <c r="E18" s="8" t="s">
        <v>87</v>
      </c>
    </row>
    <row r="19" spans="1:5" ht="12.75" x14ac:dyDescent="0.2">
      <c r="A19" s="8">
        <v>1</v>
      </c>
      <c r="B19" s="9" t="s">
        <v>89</v>
      </c>
      <c r="C19" s="1" t="s">
        <v>119</v>
      </c>
      <c r="D19" s="61" t="s">
        <v>107</v>
      </c>
      <c r="E19" s="8">
        <v>9</v>
      </c>
    </row>
    <row r="20" spans="1:5" ht="12.75" x14ac:dyDescent="0.2">
      <c r="A20" s="8">
        <v>2</v>
      </c>
      <c r="B20" s="9" t="s">
        <v>111</v>
      </c>
      <c r="C20" s="1" t="s">
        <v>120</v>
      </c>
      <c r="D20" s="61" t="s">
        <v>107</v>
      </c>
      <c r="E20" s="8">
        <v>10.5</v>
      </c>
    </row>
    <row r="21" spans="1:5" ht="12.75" x14ac:dyDescent="0.2">
      <c r="A21" s="8">
        <v>3</v>
      </c>
      <c r="B21" s="9" t="s">
        <v>90</v>
      </c>
      <c r="C21" s="1" t="s">
        <v>113</v>
      </c>
      <c r="D21" s="61" t="s">
        <v>105</v>
      </c>
      <c r="E21" s="8">
        <v>6</v>
      </c>
    </row>
    <row r="22" spans="1:5" ht="12.75" x14ac:dyDescent="0.2">
      <c r="A22" s="8">
        <v>3</v>
      </c>
      <c r="B22" s="9" t="s">
        <v>112</v>
      </c>
      <c r="C22" s="1" t="s">
        <v>113</v>
      </c>
      <c r="D22" s="61" t="s">
        <v>105</v>
      </c>
      <c r="E22" s="8">
        <v>2</v>
      </c>
    </row>
    <row r="23" spans="1:5" ht="12.75" x14ac:dyDescent="0.2">
      <c r="A23" s="8">
        <v>4</v>
      </c>
      <c r="B23" s="9" t="s">
        <v>97</v>
      </c>
      <c r="C23" s="1"/>
      <c r="D23" s="61" t="s">
        <v>106</v>
      </c>
      <c r="E23" s="8">
        <v>172</v>
      </c>
    </row>
    <row r="24" spans="1:5" ht="25.5" x14ac:dyDescent="0.2">
      <c r="A24" s="8">
        <v>9</v>
      </c>
      <c r="B24" s="9" t="s">
        <v>96</v>
      </c>
      <c r="C24" s="1" t="s">
        <v>100</v>
      </c>
      <c r="D24" s="61" t="s">
        <v>106</v>
      </c>
      <c r="E24" s="8">
        <v>12</v>
      </c>
    </row>
    <row r="25" spans="1:5" ht="12.75" x14ac:dyDescent="0.2">
      <c r="A25" s="8">
        <v>11</v>
      </c>
      <c r="B25" s="9" t="s">
        <v>115</v>
      </c>
      <c r="C25" s="1" t="s">
        <v>114</v>
      </c>
      <c r="D25" s="61" t="s">
        <v>106</v>
      </c>
      <c r="E25" s="8">
        <v>1</v>
      </c>
    </row>
    <row r="26" spans="1:5" ht="15.6" customHeight="1" x14ac:dyDescent="0.2">
      <c r="A26" s="3"/>
      <c r="C26" s="5"/>
      <c r="D26" s="61"/>
    </row>
  </sheetData>
  <pageMargins left="0.39370078740157483" right="0.39370078740157483" top="1.5748031496062993" bottom="0.78740157480314965" header="0.59055118110236227" footer="0.31496062992125984"/>
  <pageSetup paperSize="9" scale="93" fitToWidth="0" fitToHeight="0" orientation="portrait" r:id="rId1"/>
  <headerFooter>
    <oddHeader xml:space="preserve">&amp;C&amp;"Calibri Light,Normálne"
výkaz  materiálov&amp;R&amp;"Calibri Light,Normálne"&amp;9Dom služieb Dúbravka
revitalizácia
2025
</oddHeader>
    <oddFooter>&amp;C&amp;"-,Normálne"&amp;8&amp;P/&amp;N</oddFooter>
  </headerFooter>
  <rowBreaks count="1" manualBreakCount="1">
    <brk id="36" max="9" man="1"/>
  </rowBreaks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74B60AA231C743A2247413D013E1CF" ma:contentTypeVersion="14" ma:contentTypeDescription="Create a new document." ma:contentTypeScope="" ma:versionID="540180dce0b53e21cf5084502f92b22f">
  <xsd:schema xmlns:xsd="http://www.w3.org/2001/XMLSchema" xmlns:xs="http://www.w3.org/2001/XMLSchema" xmlns:p="http://schemas.microsoft.com/office/2006/metadata/properties" xmlns:ns2="15c42b22-a07f-4c46-ab0c-6f2406f460d0" xmlns:ns3="58dffd3a-98ac-4534-b03a-f0a9959c6f91" targetNamespace="http://schemas.microsoft.com/office/2006/metadata/properties" ma:root="true" ma:fieldsID="9093a906a5e9dae29923d5296ff7b1f5" ns2:_="" ns3:_="">
    <xsd:import namespace="15c42b22-a07f-4c46-ab0c-6f2406f460d0"/>
    <xsd:import namespace="58dffd3a-98ac-4534-b03a-f0a9959c6f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c42b22-a07f-4c46-ab0c-6f2406f460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dffd3a-98ac-4534-b03a-f0a9959c6f9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9445169-b98c-4dfe-bfca-a3cc4055188e}" ma:internalName="TaxCatchAll" ma:showField="CatchAllData" ma:web="58dffd3a-98ac-4534-b03a-f0a9959c6f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dffd3a-98ac-4534-b03a-f0a9959c6f91" xsi:nil="true"/>
    <lcf76f155ced4ddcb4097134ff3c332f xmlns="15c42b22-a07f-4c46-ab0c-6f2406f460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EEEFEF-2F70-419F-A629-39E756B2244C}"/>
</file>

<file path=customXml/itemProps2.xml><?xml version="1.0" encoding="utf-8"?>
<ds:datastoreItem xmlns:ds="http://schemas.openxmlformats.org/officeDocument/2006/customXml" ds:itemID="{93B90F81-BF51-43A7-BFC3-E461911BF1C6}"/>
</file>

<file path=customXml/itemProps3.xml><?xml version="1.0" encoding="utf-8"?>
<ds:datastoreItem xmlns:ds="http://schemas.openxmlformats.org/officeDocument/2006/customXml" ds:itemID="{440699D1-C538-4391-9541-230A915758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rastliny</vt:lpstr>
      <vt:lpstr>skupiny</vt:lpstr>
      <vt:lpstr>materialy</vt:lpstr>
      <vt:lpstr>materialy!Oblasť_tlače</vt:lpstr>
      <vt:lpstr>rastliny!Oblasť_tlače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Mado</dc:creator>
  <cp:lastModifiedBy>ZARES</cp:lastModifiedBy>
  <cp:lastPrinted>2025-01-24T13:01:26Z</cp:lastPrinted>
  <dcterms:created xsi:type="dcterms:W3CDTF">2012-04-27T16:35:04Z</dcterms:created>
  <dcterms:modified xsi:type="dcterms:W3CDTF">2025-04-04T13:15:49Z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0x0101007674B60AA231C743A2247413D013E1CF</vt:lpwstr>
  </property>
  <property fmtid="{D5CDD505-2E9C-101B-9397-08002B2CF9AE}" pid="3" name="MediaServiceImageTags">
    <vt:lpwstr/>
  </property>
</Properties>
</file>